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 Rec 6s League Scoresheet" sheetId="1" r:id="rId5"/>
    <sheet state="visible" name="Mon Rec 6s League Data" sheetId="2" r:id="rId6"/>
    <sheet state="visible" name="Mon Bags League Scoresheet" sheetId="3" r:id="rId7"/>
    <sheet state="visible" name="Monday Bags League Data" sheetId="4" r:id="rId8"/>
    <sheet state="visible" name="Monday Reverse 4s Scoresheet" sheetId="5" r:id="rId9"/>
    <sheet state="visible" name="Monday Reverse 4s Data" sheetId="6" r:id="rId10"/>
    <sheet state="visible" name="Mon Madhatter Scoresheet" sheetId="7" r:id="rId11"/>
    <sheet state="visible" name="Mon Madhatter Data" sheetId="8" r:id="rId12"/>
  </sheets>
  <definedNames/>
  <calcPr/>
</workbook>
</file>

<file path=xl/sharedStrings.xml><?xml version="1.0" encoding="utf-8"?>
<sst xmlns="http://schemas.openxmlformats.org/spreadsheetml/2006/main" count="6728" uniqueCount="526">
  <si>
    <t xml:space="preserve"> </t>
  </si>
  <si>
    <t>2026 Monday Rec 6's League</t>
  </si>
  <si>
    <t>Games</t>
  </si>
  <si>
    <t>Team #</t>
  </si>
  <si>
    <t>Team Name</t>
  </si>
  <si>
    <t>Captain</t>
  </si>
  <si>
    <t>Match</t>
  </si>
  <si>
    <t>6/29 Mon Rec 6's League</t>
  </si>
  <si>
    <t>Game</t>
  </si>
  <si>
    <t>Rank</t>
  </si>
  <si>
    <t>Team</t>
  </si>
  <si>
    <t>Match Wins</t>
  </si>
  <si>
    <t>Game Wins</t>
  </si>
  <si>
    <t>PF</t>
  </si>
  <si>
    <t>PA</t>
  </si>
  <si>
    <t>Ball Slappin Sets</t>
  </si>
  <si>
    <t>Ross Grossman</t>
  </si>
  <si>
    <t>Court 2</t>
  </si>
  <si>
    <t>4 vs 5</t>
  </si>
  <si>
    <t>Goofballers</t>
  </si>
  <si>
    <t>Calm Your Tips</t>
  </si>
  <si>
    <t>9 Amigos</t>
  </si>
  <si>
    <t>Katie Pachall</t>
  </si>
  <si>
    <t>Thank you For Being a Friend</t>
  </si>
  <si>
    <t>Bump, Set, Ope</t>
  </si>
  <si>
    <t>Kyle Harris</t>
  </si>
  <si>
    <t>1 vs 6</t>
  </si>
  <si>
    <t>Tyler Elliott</t>
  </si>
  <si>
    <t>Angie Bray</t>
  </si>
  <si>
    <t>2 vs 3</t>
  </si>
  <si>
    <t>Layne Kief</t>
  </si>
  <si>
    <t>6/1 Mon Rec 6's League</t>
  </si>
  <si>
    <t>5 vs 6</t>
  </si>
  <si>
    <t>3 vs 4</t>
  </si>
  <si>
    <t>1 vs 2</t>
  </si>
  <si>
    <t>6/8 Mon Rec 6's League</t>
  </si>
  <si>
    <t>2 vs 5</t>
  </si>
  <si>
    <t>1 vs 3</t>
  </si>
  <si>
    <t>4 vs 6</t>
  </si>
  <si>
    <t>6/15 Mon Rec 6's League</t>
  </si>
  <si>
    <t>3 vs 5</t>
  </si>
  <si>
    <t>2 vs 6</t>
  </si>
  <si>
    <t>1 vs 4</t>
  </si>
  <si>
    <t>6/22 Mon Rec 6's League</t>
  </si>
  <si>
    <t>1 vs 5</t>
  </si>
  <si>
    <t>2 vs 4</t>
  </si>
  <si>
    <t>3 vs 6</t>
  </si>
  <si>
    <t>7/6 Mon Rec 6's League</t>
  </si>
  <si>
    <t>7/13 Mon Rec 6's League</t>
  </si>
  <si>
    <t>7/20 Mon Rec 6's League</t>
  </si>
  <si>
    <t>Mon Rec 6's League</t>
  </si>
  <si>
    <t>Easier Set then Done</t>
  </si>
  <si>
    <t>Jayce Schmidtknecht</t>
  </si>
  <si>
    <t>2 Legit to Hit</t>
  </si>
  <si>
    <t>Matthew Christian</t>
  </si>
  <si>
    <t>Don't Dink and Dive</t>
  </si>
  <si>
    <t>Payton-Jenks- Recker</t>
  </si>
  <si>
    <t xml:space="preserve"> Mon League</t>
  </si>
  <si>
    <t>How I Set Your Mother</t>
  </si>
  <si>
    <t>Andrew Bisegger</t>
  </si>
  <si>
    <t>Just Experimenting</t>
  </si>
  <si>
    <t>Molly Coplan</t>
  </si>
  <si>
    <t>Block Party</t>
  </si>
  <si>
    <t>Raymond Toro</t>
  </si>
  <si>
    <t>Sunset Park</t>
  </si>
  <si>
    <t>Reggie Franklin</t>
  </si>
  <si>
    <t>Dig Pics</t>
  </si>
  <si>
    <t>Tyler Martin</t>
  </si>
  <si>
    <t>365 Volleygirls</t>
  </si>
  <si>
    <t>Vincent Wartenweiler</t>
  </si>
  <si>
    <t>SHE-HE-nanigans</t>
  </si>
  <si>
    <t>Amanda Anderson</t>
  </si>
  <si>
    <t>I'd Tip That</t>
  </si>
  <si>
    <t>Samantha Kinsler</t>
  </si>
  <si>
    <t>Mon Fall League</t>
  </si>
  <si>
    <t>The Boys are Back</t>
  </si>
  <si>
    <t>Steven Vargas</t>
  </si>
  <si>
    <t>Fre Shavocado</t>
  </si>
  <si>
    <t>Quinn Dugan</t>
  </si>
  <si>
    <t>Eric Stanko</t>
  </si>
  <si>
    <t>7 vs 8</t>
  </si>
  <si>
    <t>Goofballs</t>
  </si>
  <si>
    <t>Walter Elmore</t>
  </si>
  <si>
    <t>9 vs 10</t>
  </si>
  <si>
    <t>Pretty Pretty Princesses</t>
  </si>
  <si>
    <t>Steve Nowicki</t>
  </si>
  <si>
    <t>Blockbusters</t>
  </si>
  <si>
    <t>Erin Virgil</t>
  </si>
  <si>
    <t>11 vs 12</t>
  </si>
  <si>
    <t>Phoenix</t>
  </si>
  <si>
    <t>Marcy Desotelle</t>
  </si>
  <si>
    <t>2026 Monday Spring League</t>
  </si>
  <si>
    <t>6/22 Mon Bags</t>
  </si>
  <si>
    <t>The Hole Enchilada</t>
  </si>
  <si>
    <t>Bags of Fury</t>
  </si>
  <si>
    <t>Mr. &amp; Mrs. Triple BC</t>
  </si>
  <si>
    <t>Josh Vinluan</t>
  </si>
  <si>
    <t>Corn Crushers</t>
  </si>
  <si>
    <t>Bourbon Baggers</t>
  </si>
  <si>
    <t>See You in the Morning!</t>
  </si>
  <si>
    <t>Amy Fosdick</t>
  </si>
  <si>
    <t>2 vs 8</t>
  </si>
  <si>
    <t>Mike Morgan</t>
  </si>
  <si>
    <t>Blondes Be Baggin</t>
  </si>
  <si>
    <t>Deb Ponty</t>
  </si>
  <si>
    <t>3 vs 20</t>
  </si>
  <si>
    <t>Bean Flickers</t>
  </si>
  <si>
    <t>Fun Bags</t>
  </si>
  <si>
    <t>DILLIGAF</t>
  </si>
  <si>
    <t>Bag Boys</t>
  </si>
  <si>
    <t>1/2 Full Fat</t>
  </si>
  <si>
    <t>Scott Lutes</t>
  </si>
  <si>
    <t>Mandi Guerten</t>
  </si>
  <si>
    <t>The Sanchos</t>
  </si>
  <si>
    <t>Shake N Bake</t>
  </si>
  <si>
    <t>Mike Guerten</t>
  </si>
  <si>
    <t>6 vs 15</t>
  </si>
  <si>
    <t>The Dirt Bags</t>
  </si>
  <si>
    <t>2 Girls 1 Hole</t>
  </si>
  <si>
    <t>Alyssa Guerten</t>
  </si>
  <si>
    <t>Hole Reamers</t>
  </si>
  <si>
    <t>Monica Endmonston</t>
  </si>
  <si>
    <t>7 vs 14</t>
  </si>
  <si>
    <t>The Fabulous Floppers</t>
  </si>
  <si>
    <t>Prestige Worldwide</t>
  </si>
  <si>
    <t>Jesus Gil</t>
  </si>
  <si>
    <t>9 vs 12</t>
  </si>
  <si>
    <t>April Kaczor</t>
  </si>
  <si>
    <t>More Baggin' Less Gaggin'</t>
  </si>
  <si>
    <t>James Gothard</t>
  </si>
  <si>
    <t>10 vs 22</t>
  </si>
  <si>
    <t>Po' Bags</t>
  </si>
  <si>
    <t>Natalie Leal</t>
  </si>
  <si>
    <t>Eric Hewitt</t>
  </si>
  <si>
    <t>16 vs 18</t>
  </si>
  <si>
    <t>PODballs</t>
  </si>
  <si>
    <t>Cait Wilkinson</t>
  </si>
  <si>
    <t>Goldy</t>
  </si>
  <si>
    <t>17 vs 19</t>
  </si>
  <si>
    <t>Pup Mayberry</t>
  </si>
  <si>
    <t>Scott Sprague</t>
  </si>
  <si>
    <t>10 vs 21</t>
  </si>
  <si>
    <t>3 vs 11</t>
  </si>
  <si>
    <t>2 vs 20</t>
  </si>
  <si>
    <t>5 vs 12</t>
  </si>
  <si>
    <t>4 vs 14</t>
  </si>
  <si>
    <t>2 vs 21</t>
  </si>
  <si>
    <t>3 vs 19</t>
  </si>
  <si>
    <t>6 vs 18</t>
  </si>
  <si>
    <t>7 vs 12</t>
  </si>
  <si>
    <t>8 vs 13</t>
  </si>
  <si>
    <t>9 vs 17</t>
  </si>
  <si>
    <t>10 vs 11</t>
  </si>
  <si>
    <t>5 vs 15</t>
  </si>
  <si>
    <t>2026 Monday Bag's League</t>
  </si>
  <si>
    <t>6/1 Mon Bags</t>
  </si>
  <si>
    <t>13 vs 14</t>
  </si>
  <si>
    <t>15 vs 16</t>
  </si>
  <si>
    <t>17 vs 18</t>
  </si>
  <si>
    <t>Paul's Stang</t>
  </si>
  <si>
    <t>19 vs 20</t>
  </si>
  <si>
    <t>1 vs 21</t>
  </si>
  <si>
    <t>2 vs 7</t>
  </si>
  <si>
    <t>4 vs 8</t>
  </si>
  <si>
    <t>12 vs 22</t>
  </si>
  <si>
    <t>6 vs 22</t>
  </si>
  <si>
    <t>6/8 Mon Bags</t>
  </si>
  <si>
    <t>10 vs 13</t>
  </si>
  <si>
    <t>19 vs 21</t>
  </si>
  <si>
    <t>3 vs 17</t>
  </si>
  <si>
    <t>8 vs 18</t>
  </si>
  <si>
    <t>9 vs 11</t>
  </si>
  <si>
    <t>10 vs 20</t>
  </si>
  <si>
    <t>13 vs 19</t>
  </si>
  <si>
    <t>16 vs 21</t>
  </si>
  <si>
    <t>8 vs 9</t>
  </si>
  <si>
    <t>11 vs 15</t>
  </si>
  <si>
    <t>14 vs 17</t>
  </si>
  <si>
    <t>6/15 Mon Bags</t>
  </si>
  <si>
    <t>2 vs 9</t>
  </si>
  <si>
    <t>4 vs 17</t>
  </si>
  <si>
    <t>5 vs 10</t>
  </si>
  <si>
    <t>6 vs 13</t>
  </si>
  <si>
    <t>7 vs 15</t>
  </si>
  <si>
    <t>8 vs 19</t>
  </si>
  <si>
    <t>11 vs 22</t>
  </si>
  <si>
    <t>2 vs 19</t>
  </si>
  <si>
    <t>4 vs 18</t>
  </si>
  <si>
    <t>5 vs 20</t>
  </si>
  <si>
    <t>7 vs 9</t>
  </si>
  <si>
    <t>x</t>
  </si>
  <si>
    <t>8 vs 11</t>
  </si>
  <si>
    <t>10 vs 16</t>
  </si>
  <si>
    <t>12 vs 15</t>
  </si>
  <si>
    <t>4 vs 22</t>
  </si>
  <si>
    <t>11 vs 21</t>
  </si>
  <si>
    <t>12 vs 16</t>
  </si>
  <si>
    <t>14 vs 20</t>
  </si>
  <si>
    <t>2 vs 18</t>
  </si>
  <si>
    <t>1 vs 15</t>
  </si>
  <si>
    <t>X</t>
  </si>
  <si>
    <t>6/29 Mon Bags</t>
  </si>
  <si>
    <t>2026 Mon Reverse 4's League</t>
  </si>
  <si>
    <t>6/29 Mon Reverse 4's</t>
  </si>
  <si>
    <t>Lukewarm Rivalry</t>
  </si>
  <si>
    <t>Caleb Basu</t>
  </si>
  <si>
    <t>Court 1</t>
  </si>
  <si>
    <t>Consensual Sets</t>
  </si>
  <si>
    <t>Rev Madness</t>
  </si>
  <si>
    <t>Joe Cox</t>
  </si>
  <si>
    <t>She Hits Different</t>
  </si>
  <si>
    <t>Levi G.</t>
  </si>
  <si>
    <t>Easier Set Than Done</t>
  </si>
  <si>
    <t>Average Joes</t>
  </si>
  <si>
    <t>Men in Black</t>
  </si>
  <si>
    <t>Samantha Winn</t>
  </si>
  <si>
    <t>Spikoraptors</t>
  </si>
  <si>
    <t>Sarina Strand</t>
  </si>
  <si>
    <t>1 vs 8</t>
  </si>
  <si>
    <t>Haley Pentacost</t>
  </si>
  <si>
    <t>6/1 Mon Reverse 4's</t>
  </si>
  <si>
    <t>6/8 Mon Reverse 4's</t>
  </si>
  <si>
    <t>6 vs 7</t>
  </si>
  <si>
    <t>6/15 Mon Reverse 4's</t>
  </si>
  <si>
    <t>5 vs 7</t>
  </si>
  <si>
    <t>3 vs 8</t>
  </si>
  <si>
    <t>6/22 Mon Reverse 4's</t>
  </si>
  <si>
    <t>3 vs 7</t>
  </si>
  <si>
    <t>7/6 Mon Reverse 4's</t>
  </si>
  <si>
    <t>1 vs 7</t>
  </si>
  <si>
    <t>6 vs 8</t>
  </si>
  <si>
    <t>7/13 Mon Reverse 4's</t>
  </si>
  <si>
    <t>4 vs 7</t>
  </si>
  <si>
    <t>5 vs 8</t>
  </si>
  <si>
    <t>7/20 Mon Reverse 4's</t>
  </si>
  <si>
    <t>Mon Reverse 4's</t>
  </si>
  <si>
    <t>A</t>
  </si>
  <si>
    <t>Here We Go Again</t>
  </si>
  <si>
    <t>Sarah King</t>
  </si>
  <si>
    <t>(C,X)        vs         (J,M)</t>
  </si>
  <si>
    <t>Ma Knee!</t>
  </si>
  <si>
    <t>B</t>
  </si>
  <si>
    <t>Butter Nuttin</t>
  </si>
  <si>
    <t>Mallory Braam</t>
  </si>
  <si>
    <t>Names are Hard</t>
  </si>
  <si>
    <t>C</t>
  </si>
  <si>
    <t>Amanda Coons</t>
  </si>
  <si>
    <t>Tool Party</t>
  </si>
  <si>
    <t>D</t>
  </si>
  <si>
    <t>Midwest Princesses</t>
  </si>
  <si>
    <t>Hunter Roedel</t>
  </si>
  <si>
    <t>Double or Nothing</t>
  </si>
  <si>
    <t>E</t>
  </si>
  <si>
    <t>Hit Happens</t>
  </si>
  <si>
    <t>Juliana Brandt</t>
  </si>
  <si>
    <t>(A,H)        vs         (G,W)</t>
  </si>
  <si>
    <t>F</t>
  </si>
  <si>
    <t>Volleyballers</t>
  </si>
  <si>
    <t>Alex Wallace</t>
  </si>
  <si>
    <t>Mean Moose</t>
  </si>
  <si>
    <t>G</t>
  </si>
  <si>
    <t>Deadly Duo</t>
  </si>
  <si>
    <t>Alyssa Schuster</t>
  </si>
  <si>
    <t>H</t>
  </si>
  <si>
    <t>Garrick Palay</t>
  </si>
  <si>
    <t>Lasky's Bitches</t>
  </si>
  <si>
    <t>I</t>
  </si>
  <si>
    <t>Tumor Has It</t>
  </si>
  <si>
    <t>Hannah Wirag</t>
  </si>
  <si>
    <t>(O,S)        vs         (L,U)</t>
  </si>
  <si>
    <t>Rough Sets</t>
  </si>
  <si>
    <t>J</t>
  </si>
  <si>
    <t>Deanna Anderson</t>
  </si>
  <si>
    <t>Super Sets</t>
  </si>
  <si>
    <t>K</t>
  </si>
  <si>
    <t>B+E-lieve</t>
  </si>
  <si>
    <t>Buzz Klute</t>
  </si>
  <si>
    <t>Yahtzee</t>
  </si>
  <si>
    <t>L</t>
  </si>
  <si>
    <t>Caitlin Knuteson</t>
  </si>
  <si>
    <t>Butterfly Unicorns</t>
  </si>
  <si>
    <t>M</t>
  </si>
  <si>
    <t>Devon Young</t>
  </si>
  <si>
    <t>(E,F)          vs         (B,V)</t>
  </si>
  <si>
    <t>N</t>
  </si>
  <si>
    <t xml:space="preserve">M&amp;M </t>
  </si>
  <si>
    <t>Michael Heup</t>
  </si>
  <si>
    <t>O</t>
  </si>
  <si>
    <t>Kendall Sypult</t>
  </si>
  <si>
    <t>P</t>
  </si>
  <si>
    <t>Killa K's</t>
  </si>
  <si>
    <t>Kyle Beckman</t>
  </si>
  <si>
    <t>TBD</t>
  </si>
  <si>
    <t>Q</t>
  </si>
  <si>
    <t>Oh Snap!</t>
  </si>
  <si>
    <t>(D,P)        vs         (Q,R)</t>
  </si>
  <si>
    <t>R</t>
  </si>
  <si>
    <t>Two for a Dollar</t>
  </si>
  <si>
    <t>Carrie Ammerman</t>
  </si>
  <si>
    <t>S</t>
  </si>
  <si>
    <t>Zachary Pahlow</t>
  </si>
  <si>
    <t>T</t>
  </si>
  <si>
    <t>ED</t>
  </si>
  <si>
    <t>Sierra Muench</t>
  </si>
  <si>
    <t>U</t>
  </si>
  <si>
    <t>Ashley Davis</t>
  </si>
  <si>
    <t>(I,N)         vs         (K,T)</t>
  </si>
  <si>
    <t>V</t>
  </si>
  <si>
    <t>Andee Brown</t>
  </si>
  <si>
    <t>W</t>
  </si>
  <si>
    <t>Luis Soto</t>
  </si>
  <si>
    <t>Calvin Armstrong</t>
  </si>
  <si>
    <t xml:space="preserve">5/5 Madhatter </t>
  </si>
  <si>
    <t>(L,Q)        vs         (T,U)</t>
  </si>
  <si>
    <t>(A,R)        vs         (D,W)</t>
  </si>
  <si>
    <t>(C,F)        vs         (J,X)</t>
  </si>
  <si>
    <t>(N,O)          vs         (H,S)</t>
  </si>
  <si>
    <t>(B,I)          vs         (K,M)</t>
  </si>
  <si>
    <t>(E,V)        vs         (G,P)</t>
  </si>
  <si>
    <t xml:space="preserve">Madhatter </t>
  </si>
  <si>
    <t>(H,U)       vs         (L,V)</t>
  </si>
  <si>
    <t>(C,M)        vs         (E,Q)</t>
  </si>
  <si>
    <t>(K,W)       vs         (T,X)</t>
  </si>
  <si>
    <t>(I,R)          vs         (J,P)</t>
  </si>
  <si>
    <t>(G,S)        vs         (F,O)</t>
  </si>
  <si>
    <t>(D,N)       vs         (A,B)</t>
  </si>
  <si>
    <t>2026 Spring Monday Madhatter</t>
  </si>
  <si>
    <t xml:space="preserve">  Mon Madhatter Tourney</t>
  </si>
  <si>
    <t>Team A</t>
  </si>
  <si>
    <t>I Want Nacho</t>
  </si>
  <si>
    <t>Abbey Maier</t>
  </si>
  <si>
    <t>Game 1 Seed 1    vs        Seed 8</t>
  </si>
  <si>
    <t>Cheddar's Angels</t>
  </si>
  <si>
    <t>Team B</t>
  </si>
  <si>
    <t>Jurassic Parkour</t>
  </si>
  <si>
    <t>Hit Faced</t>
  </si>
  <si>
    <t>Team C</t>
  </si>
  <si>
    <t>Team D</t>
  </si>
  <si>
    <t>Jump Bumps</t>
  </si>
  <si>
    <t>Brittany Grogan</t>
  </si>
  <si>
    <t>No Mercy</t>
  </si>
  <si>
    <t>Team E</t>
  </si>
  <si>
    <t>Therapeutic Touch</t>
  </si>
  <si>
    <t>Katie Walters</t>
  </si>
  <si>
    <t>Game 2 Seed 2    vs        Seed 7</t>
  </si>
  <si>
    <t>Three's a Crowd</t>
  </si>
  <si>
    <t>Team F</t>
  </si>
  <si>
    <t>Platonically</t>
  </si>
  <si>
    <t>Paul Kapugi</t>
  </si>
  <si>
    <t>Team G</t>
  </si>
  <si>
    <t>Madder Than Hatter</t>
  </si>
  <si>
    <t>Team H</t>
  </si>
  <si>
    <t>Setting Ducks</t>
  </si>
  <si>
    <t>Kelsea Kirchbaum</t>
  </si>
  <si>
    <t>Team I</t>
  </si>
  <si>
    <t>Double Debauchery</t>
  </si>
  <si>
    <t>Alex Larson</t>
  </si>
  <si>
    <t>Game 3 Seed 4    vs        Seed 5</t>
  </si>
  <si>
    <t>Team J</t>
  </si>
  <si>
    <t>Team K</t>
  </si>
  <si>
    <t>My Kness, My Back</t>
  </si>
  <si>
    <t>Ball Up Top</t>
  </si>
  <si>
    <t>Team L</t>
  </si>
  <si>
    <t>Team M</t>
  </si>
  <si>
    <t>Game 4 Seed 3    vs        Seed 6</t>
  </si>
  <si>
    <t>Team N</t>
  </si>
  <si>
    <t>Balls Deep</t>
  </si>
  <si>
    <t>Team 0</t>
  </si>
  <si>
    <t>Team P</t>
  </si>
  <si>
    <t>Caitlyn Knutson</t>
  </si>
  <si>
    <t>Team Q</t>
  </si>
  <si>
    <t>Game 5 Win G1 vs         Win G3</t>
  </si>
  <si>
    <t>Team R</t>
  </si>
  <si>
    <t>Jackson Keuler</t>
  </si>
  <si>
    <t>Team S</t>
  </si>
  <si>
    <t>Team T</t>
  </si>
  <si>
    <t>Team U</t>
  </si>
  <si>
    <t>Brian Lyles</t>
  </si>
  <si>
    <t>Game 6 Loser G1 vs          Loser G3</t>
  </si>
  <si>
    <t>Team V</t>
  </si>
  <si>
    <t>Team W</t>
  </si>
  <si>
    <t>Brooklyn Judd</t>
  </si>
  <si>
    <t>Team X</t>
  </si>
  <si>
    <t>Emily Goodbrand</t>
  </si>
  <si>
    <t xml:space="preserve"> Mon Madhatter</t>
  </si>
  <si>
    <t>(K,W)     vs        (T,X)</t>
  </si>
  <si>
    <t>(I,R)        vs        (J,P)</t>
  </si>
  <si>
    <t>(C,M)      vs       (E,Q)</t>
  </si>
  <si>
    <t>(H,U)       vs       (L,V)</t>
  </si>
  <si>
    <t>(G,S)       vs       (F,O)</t>
  </si>
  <si>
    <t>(D,N)       vs       (A,B)</t>
  </si>
  <si>
    <t>.</t>
  </si>
  <si>
    <t xml:space="preserve"> 1/26 Mon Madhatter</t>
  </si>
  <si>
    <t>(N,Q)       vs        (A,U)</t>
  </si>
  <si>
    <t>(D,E)        vs        (F,R)</t>
  </si>
  <si>
    <t>(L,S)        vs       (O,P)</t>
  </si>
  <si>
    <t>(G,H)         vs         (I,T)</t>
  </si>
  <si>
    <t>(B,J)         vs       (M,X)</t>
  </si>
  <si>
    <t>(C,W)       vs       (K,V)</t>
  </si>
  <si>
    <t>2/2  Mon Madhatter</t>
  </si>
  <si>
    <t>(F,W)      vs        (C,Q)</t>
  </si>
  <si>
    <t>(G,R)        vs        (L,P)</t>
  </si>
  <si>
    <t>(B,D)       vs        (I,V)</t>
  </si>
  <si>
    <t>(E,O)        vs        (J,T)</t>
  </si>
  <si>
    <t>(A,K)       vs       (U,X)</t>
  </si>
  <si>
    <t>(H,M)       vs       (N,S)</t>
  </si>
  <si>
    <t xml:space="preserve"> 2/9 Mon Madhatter</t>
  </si>
  <si>
    <t>(C,T)       vs        (A,N)</t>
  </si>
  <si>
    <t>(F,L)        vs        (K,X)</t>
  </si>
  <si>
    <t>(S,U)        vs       (V,W)</t>
  </si>
  <si>
    <t>(B,E)       vs       (D,Q)</t>
  </si>
  <si>
    <t>(I,O)         vs       (G,J)</t>
  </si>
  <si>
    <t>(H,R)       vs       (M,P)</t>
  </si>
  <si>
    <t>2/16 Mon Madhatter</t>
  </si>
  <si>
    <t>(B,G)       vs        (H,L)</t>
  </si>
  <si>
    <t>(E,N)        vs        (R,W)</t>
  </si>
  <si>
    <t>(A,T)        vs       (U,Q)</t>
  </si>
  <si>
    <t>(M,O)       vs       (P,S)</t>
  </si>
  <si>
    <t>(D,J)       vs       (F,K)</t>
  </si>
  <si>
    <t>(C,I)         vs       (V,X)</t>
  </si>
  <si>
    <t xml:space="preserve"> 2/23 Mon Madhatter</t>
  </si>
  <si>
    <t>(A,I)         vs          (B,H)</t>
  </si>
  <si>
    <t>(D,O)        vs        (P,T)</t>
  </si>
  <si>
    <t>(F,V)        vs       (C,L)</t>
  </si>
  <si>
    <t>(G,X)       vs       (S,W)</t>
  </si>
  <si>
    <t>(J,Q)       vs       (M,R)</t>
  </si>
  <si>
    <t>(E,K)       vs       (N,U)</t>
  </si>
  <si>
    <t xml:space="preserve"> 3/2 Mon Madhatter</t>
  </si>
  <si>
    <t>(C,E)       vs        (H,X)</t>
  </si>
  <si>
    <t>(B,L)        vs        (R,S)</t>
  </si>
  <si>
    <t>(O,T)        vs       (P,V)</t>
  </si>
  <si>
    <t>(F,Q)       vs       (G,K)</t>
  </si>
  <si>
    <t>(J,U)       vs       (M,N)</t>
  </si>
  <si>
    <t>(A,D)       vs       (I,W)</t>
  </si>
  <si>
    <t xml:space="preserve"> 3/9 Mon Madhatter</t>
  </si>
  <si>
    <t>(I,N)        vs         (K,T)</t>
  </si>
  <si>
    <t>(A,H)        vs        (G,W)</t>
  </si>
  <si>
    <t>(C,X)        vs       (J,M)</t>
  </si>
  <si>
    <t>(E,F)       vs       (B,V)</t>
  </si>
  <si>
    <t>(D,P)       vs       (Q,R)</t>
  </si>
  <si>
    <t>(O,S)       vs       (L,U)</t>
  </si>
  <si>
    <t>3/16  Mon Madhatter</t>
  </si>
  <si>
    <t>(U,C)        vs        (N,X)</t>
  </si>
  <si>
    <t>(J,V)        vs        (D,F)</t>
  </si>
  <si>
    <t>(G,I)        vs       (H,K)</t>
  </si>
  <si>
    <t>(E,M)       vs       (A,S)</t>
  </si>
  <si>
    <t>(L,O)       vs       (P,Q)</t>
  </si>
  <si>
    <t>(B,R)       vs       (T,W)</t>
  </si>
  <si>
    <t xml:space="preserve"> 3/23 Mon Madhatter</t>
  </si>
  <si>
    <t>(G,T)       vs        (F,P)</t>
  </si>
  <si>
    <t>(B,K)        vs        (H,O)</t>
  </si>
  <si>
    <t>(E,L)        vs       (C,R)</t>
  </si>
  <si>
    <t>(J,N)       vs       (D,S)</t>
  </si>
  <si>
    <t>(I,U)         vs       (W,X)</t>
  </si>
  <si>
    <t>(A,M)       vs       (Q,V)</t>
  </si>
  <si>
    <t xml:space="preserve"> 3/30 Mon Madhatter</t>
  </si>
  <si>
    <t>(E,G)       vs        (N,T)</t>
  </si>
  <si>
    <t>(B,U)        vs        (H,V)</t>
  </si>
  <si>
    <t>(A,W)      vs       (O,R)</t>
  </si>
  <si>
    <t>(C,D)         vs         (I,P)</t>
  </si>
  <si>
    <t>(F,J)         vs       (K,L)</t>
  </si>
  <si>
    <t>(M,Q)       vs       (S,X)</t>
  </si>
  <si>
    <t>4/6  Mon Madhatter</t>
  </si>
  <si>
    <t>(I,L)         vs          (N,W)</t>
  </si>
  <si>
    <t>(S,T)        vs        (U,V)</t>
  </si>
  <si>
    <t>(D,M)      vs       (C,P)</t>
  </si>
  <si>
    <t>(B,X)       vs       (G,Q)</t>
  </si>
  <si>
    <t>(E,H)       vs       (J,O)</t>
  </si>
  <si>
    <t>(A,F)       vs       (K,R)</t>
  </si>
  <si>
    <t xml:space="preserve"> 4/13 Mon Madhatter</t>
  </si>
  <si>
    <t>(E,P)       vs        (Q,U)</t>
  </si>
  <si>
    <t>(J.K)        vs        (L,W)</t>
  </si>
  <si>
    <t>(O,X)      vs       (M,S)</t>
  </si>
  <si>
    <t>(A,C)       vs       (F,G)</t>
  </si>
  <si>
    <t>(B,D)       vs       (N,R)</t>
  </si>
  <si>
    <t>(H,I)         vs       (T,V)</t>
  </si>
  <si>
    <t>-</t>
  </si>
  <si>
    <t xml:space="preserve"> 4/20 Mon Madhatter</t>
  </si>
  <si>
    <t>(A,E)       vs        (K,P)</t>
  </si>
  <si>
    <t>(C,G)        vs        (O,U)</t>
  </si>
  <si>
    <t>(B,M)      vs       (F,N)</t>
  </si>
  <si>
    <t>(J,R)       vs       (H,T)</t>
  </si>
  <si>
    <t>(Q,W)         vs         (I,S)</t>
  </si>
  <si>
    <t>(L,X)       vs       (D,V)</t>
  </si>
  <si>
    <t xml:space="preserve"> 4/27 Mon Madhatter</t>
  </si>
  <si>
    <t>(D,G)       vs        (I,K)</t>
  </si>
  <si>
    <t>(A,J)        vs        (S,V)</t>
  </si>
  <si>
    <t>(H,Q)      vs       (R,U)</t>
  </si>
  <si>
    <t>(L,N)       vs       (O,W)</t>
  </si>
  <si>
    <t>(B,C)       vs       (E,T)</t>
  </si>
  <si>
    <t>(F,M)       vs       (P,X)</t>
  </si>
  <si>
    <t xml:space="preserve"> 5/4 Mon Madhatter</t>
  </si>
  <si>
    <t>(C,F)       vs        (J,X)</t>
  </si>
  <si>
    <t>(L,Q)        vs        (T,U)</t>
  </si>
  <si>
    <t>(N,O)      vs       (H,S)</t>
  </si>
  <si>
    <t>(B,I)         vs       (K,M)</t>
  </si>
  <si>
    <t>(E,V)       vs       (G,P)</t>
  </si>
  <si>
    <t>(A,R)       vs       (D,W)</t>
  </si>
  <si>
    <t>5/11  Mon Madhatter</t>
  </si>
  <si>
    <t>(A,E)       vs        (B,F)</t>
  </si>
  <si>
    <t>(T,W)        vs        (V,X)</t>
  </si>
  <si>
    <t>(I,J)         vs         (K,N)</t>
  </si>
  <si>
    <t>(P,R)       vs       (S,U)</t>
  </si>
  <si>
    <t>(L,M)       vs       (O,Q)</t>
  </si>
  <si>
    <t>(C,G)       vs       (D,H)</t>
  </si>
  <si>
    <t>Mon Madhatter</t>
  </si>
  <si>
    <t>Jay-Z</t>
  </si>
  <si>
    <t>Kitty Cat Hunts</t>
  </si>
  <si>
    <t>Hot Peppers</t>
  </si>
  <si>
    <t>Kelsea Kirschbaum</t>
  </si>
  <si>
    <t>Dylan Sonday</t>
  </si>
  <si>
    <t>Brooks &amp; Dud</t>
  </si>
  <si>
    <t>Isaac Larong</t>
  </si>
  <si>
    <t>Killer Instincts</t>
  </si>
  <si>
    <t>We Need a Nap</t>
  </si>
  <si>
    <t>Slap &amp; Tickle</t>
  </si>
  <si>
    <t>Justin Sukup</t>
  </si>
  <si>
    <t>HatterServes</t>
  </si>
  <si>
    <t>Jurassic Spike</t>
  </si>
  <si>
    <t>Alex Sievert</t>
  </si>
  <si>
    <t>Buck these Balls</t>
  </si>
  <si>
    <t>Milagro</t>
  </si>
  <si>
    <t>2 Legit to Quit</t>
  </si>
  <si>
    <t>Ball Movement</t>
  </si>
  <si>
    <t>Brett Walter</t>
  </si>
  <si>
    <t>Yahtzee!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</si>
</sst>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h:mm:ss am/pm"/>
  </numFmts>
  <fonts count="37">
    <font>
      <sz val="10.0"/>
      <color rgb="FF000000"/>
      <name val="Arial"/>
      <scheme val="minor"/>
    </font>
    <font>
      <color theme="1"/>
      <name val="Arial"/>
      <scheme val="minor"/>
    </font>
    <font>
      <b/>
      <sz val="36.0"/>
      <color theme="1"/>
      <name val="Arial"/>
      <scheme val="minor"/>
    </font>
    <font>
      <b/>
      <sz val="48.0"/>
      <color theme="1"/>
      <name val="Lobster"/>
    </font>
    <font>
      <b/>
      <sz val="74.0"/>
      <color theme="1"/>
      <name val="Lobster"/>
    </font>
    <font>
      <b/>
      <sz val="60.0"/>
      <color theme="1"/>
      <name val="Lobster"/>
    </font>
    <font>
      <b/>
      <sz val="14.0"/>
      <color theme="1"/>
      <name val="Arial"/>
      <scheme val="minor"/>
    </font>
    <font>
      <u/>
      <sz val="18.0"/>
      <color theme="1"/>
      <name val="Impact"/>
    </font>
    <font>
      <u/>
      <sz val="16.0"/>
      <color theme="1"/>
      <name val="Impact"/>
    </font>
    <font>
      <sz val="16.0"/>
      <color theme="1"/>
      <name val="Arial"/>
      <scheme val="minor"/>
    </font>
    <font>
      <sz val="12.0"/>
      <color theme="1"/>
      <name val="Impact"/>
    </font>
    <font>
      <sz val="24.0"/>
      <color theme="1"/>
      <name val="Impact"/>
    </font>
    <font/>
    <font>
      <b/>
      <sz val="24.0"/>
      <color theme="1"/>
      <name val="Impact"/>
    </font>
    <font>
      <u/>
      <sz val="20.0"/>
      <color theme="1"/>
      <name val="Impact"/>
    </font>
    <font>
      <u/>
      <sz val="14.0"/>
      <color theme="1"/>
      <name val="Impact"/>
    </font>
    <font>
      <u/>
      <sz val="14.0"/>
      <color theme="1"/>
      <name val="Impact"/>
    </font>
    <font>
      <b/>
      <sz val="18.0"/>
      <color theme="1"/>
      <name val="Bree Serif"/>
    </font>
    <font>
      <sz val="18.0"/>
      <color theme="1"/>
      <name val="Bree Serif"/>
    </font>
    <font>
      <b/>
      <sz val="18.0"/>
      <color theme="1"/>
      <name val="Arial"/>
      <scheme val="minor"/>
    </font>
    <font>
      <sz val="17.0"/>
      <color theme="1"/>
      <name val="Impact"/>
    </font>
    <font>
      <sz val="17.0"/>
      <color theme="1"/>
      <name val="Bree Serif"/>
    </font>
    <font>
      <b/>
      <sz val="17.0"/>
      <color theme="1"/>
      <name val="Bree Serif"/>
    </font>
    <font>
      <b/>
      <sz val="30.0"/>
      <color theme="1"/>
      <name val="Bree Serif"/>
    </font>
    <font>
      <sz val="24.0"/>
      <color theme="1"/>
      <name val="Bree Serif"/>
    </font>
    <font>
      <sz val="11.0"/>
      <color theme="1"/>
      <name val="Arial"/>
      <scheme val="minor"/>
    </font>
    <font>
      <sz val="72.0"/>
      <color theme="1"/>
      <name val="Arial"/>
      <scheme val="minor"/>
    </font>
    <font>
      <b/>
      <sz val="72.0"/>
      <color theme="1"/>
      <name val="Arial"/>
      <scheme val="minor"/>
    </font>
    <font>
      <color theme="1"/>
      <name val="Arial"/>
    </font>
    <font>
      <u/>
      <sz val="18.0"/>
      <color theme="1"/>
      <name val="Impact"/>
    </font>
    <font>
      <b/>
      <sz val="27.0"/>
      <color theme="1"/>
      <name val="Arial"/>
    </font>
    <font>
      <b/>
      <sz val="22.0"/>
      <color theme="1"/>
      <name val="Arial"/>
    </font>
    <font>
      <u/>
      <sz val="16.0"/>
      <color theme="1"/>
      <name val="Impact"/>
    </font>
    <font>
      <u/>
      <sz val="16.0"/>
      <color theme="1"/>
      <name val="Impact"/>
    </font>
    <font>
      <b/>
      <sz val="18.0"/>
      <color rgb="FF000000"/>
      <name val="&quot;Bree Serif&quot;"/>
    </font>
    <font>
      <sz val="18.0"/>
      <color rgb="FF000000"/>
      <name val="&quot;Bree Serif&quot;"/>
    </font>
    <font>
      <sz val="14.0"/>
      <color theme="1"/>
      <name val="Bree Serif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9" numFmtId="0" xfId="0" applyFont="1"/>
    <xf borderId="1" fillId="0" fontId="10" numFmtId="0" xfId="0" applyAlignment="1" applyBorder="1" applyFont="1">
      <alignment horizontal="center" readingOrder="0" textRotation="180" vertical="center"/>
    </xf>
    <xf borderId="2" fillId="0" fontId="11" numFmtId="0" xfId="0" applyAlignment="1" applyBorder="1" applyFont="1">
      <alignment horizontal="center" readingOrder="0" vertical="center"/>
    </xf>
    <xf borderId="3" fillId="0" fontId="12" numFmtId="0" xfId="0" applyBorder="1" applyFont="1"/>
    <xf borderId="1" fillId="0" fontId="13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vertical="bottom"/>
    </xf>
    <xf borderId="0" fillId="0" fontId="15" numFmtId="0" xfId="0" applyAlignment="1" applyFont="1">
      <alignment horizontal="center" vertical="bottom"/>
    </xf>
    <xf borderId="0" fillId="0" fontId="16" numFmtId="0" xfId="0" applyAlignment="1" applyFont="1">
      <alignment horizontal="center" readingOrder="0" vertical="bottom"/>
    </xf>
    <xf borderId="1" fillId="0" fontId="17" numFmtId="0" xfId="0" applyAlignment="1" applyBorder="1" applyFont="1">
      <alignment horizontal="center" readingOrder="0" vertical="center"/>
    </xf>
    <xf borderId="1" fillId="0" fontId="18" numFmtId="0" xfId="0" applyAlignment="1" applyBorder="1" applyFont="1">
      <alignment horizontal="center" readingOrder="0" shrinkToFit="0" vertical="center" wrapText="1"/>
    </xf>
    <xf borderId="2" fillId="0" fontId="18" numFmtId="0" xfId="0" applyAlignment="1" applyBorder="1" applyFont="1">
      <alignment horizontal="center" readingOrder="0" shrinkToFit="0" vertical="center" wrapText="1"/>
    </xf>
    <xf borderId="4" fillId="2" fontId="19" numFmtId="0" xfId="0" applyAlignment="1" applyBorder="1" applyFill="1" applyFont="1">
      <alignment horizontal="center" readingOrder="0" textRotation="180" vertical="center"/>
    </xf>
    <xf borderId="4" fillId="2" fontId="20" numFmtId="164" xfId="0" applyAlignment="1" applyBorder="1" applyFont="1" applyNumberFormat="1">
      <alignment horizontal="center" readingOrder="0" textRotation="180" vertical="center"/>
    </xf>
    <xf borderId="1" fillId="2" fontId="21" numFmtId="0" xfId="0" applyAlignment="1" applyBorder="1" applyFont="1">
      <alignment horizontal="center" readingOrder="0" shrinkToFit="0" vertical="center" wrapText="1"/>
    </xf>
    <xf borderId="4" fillId="2" fontId="22" numFmtId="0" xfId="0" applyAlignment="1" applyBorder="1" applyFont="1">
      <alignment horizontal="center" readingOrder="0" shrinkToFit="0" vertical="center" wrapText="1"/>
    </xf>
    <xf borderId="1" fillId="2" fontId="18" numFmtId="0" xfId="0" applyAlignment="1" applyBorder="1" applyFont="1">
      <alignment horizontal="center" readingOrder="0" shrinkToFit="0" vertical="center" wrapText="1"/>
    </xf>
    <xf borderId="1" fillId="2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17" numFmtId="0" xfId="0" applyAlignment="1" applyBorder="1" applyFont="1">
      <alignment horizontal="center" readingOrder="0" shrinkToFit="0" vertical="center" wrapText="1"/>
    </xf>
    <xf borderId="1" fillId="3" fontId="23" numFmtId="0" xfId="0" applyAlignment="1" applyBorder="1" applyFill="1" applyFont="1">
      <alignment horizontal="center" readingOrder="0" vertical="center"/>
    </xf>
    <xf borderId="1" fillId="3" fontId="24" numFmtId="0" xfId="0" applyAlignment="1" applyBorder="1" applyFont="1">
      <alignment horizontal="center" readingOrder="0" vertical="center"/>
    </xf>
    <xf borderId="1" fillId="3" fontId="18" numFmtId="0" xfId="0" applyAlignment="1" applyBorder="1" applyFont="1">
      <alignment horizontal="center" readingOrder="0" vertical="center"/>
    </xf>
    <xf borderId="5" fillId="0" fontId="12" numFmtId="0" xfId="0" applyBorder="1" applyFont="1"/>
    <xf borderId="4" fillId="3" fontId="19" numFmtId="0" xfId="0" applyAlignment="1" applyBorder="1" applyFont="1">
      <alignment horizontal="center" readingOrder="0" textRotation="180" vertical="center"/>
    </xf>
    <xf borderId="4" fillId="3" fontId="20" numFmtId="164" xfId="0" applyAlignment="1" applyBorder="1" applyFont="1" applyNumberFormat="1">
      <alignment horizontal="center" readingOrder="0" textRotation="180" vertical="center"/>
    </xf>
    <xf borderId="1" fillId="3" fontId="21" numFmtId="0" xfId="0" applyAlignment="1" applyBorder="1" applyFont="1">
      <alignment horizontal="center" readingOrder="0" shrinkToFit="0" vertical="center" wrapText="1"/>
    </xf>
    <xf borderId="4" fillId="3" fontId="22" numFmtId="0" xfId="0" applyAlignment="1" applyBorder="1" applyFont="1">
      <alignment horizontal="center" readingOrder="0" shrinkToFit="0" vertical="center" wrapText="1"/>
    </xf>
    <xf borderId="1" fillId="3" fontId="18" numFmtId="0" xfId="0" applyAlignment="1" applyBorder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18" numFmtId="0" xfId="0" applyAlignment="1" applyFont="1">
      <alignment horizontal="center" readingOrder="0" shrinkToFit="0" vertical="center" wrapText="1"/>
    </xf>
    <xf borderId="0" fillId="0" fontId="23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shrinkToFit="0" vertical="center" wrapText="1"/>
    </xf>
    <xf borderId="0" fillId="3" fontId="23" numFmtId="0" xfId="0" applyAlignment="1" applyFont="1">
      <alignment horizontal="center" readingOrder="0" vertical="center"/>
    </xf>
    <xf borderId="0" fillId="3" fontId="24" numFmtId="0" xfId="0" applyAlignment="1" applyFont="1">
      <alignment horizontal="center" readingOrder="0" vertical="center"/>
    </xf>
    <xf borderId="0" fillId="3" fontId="18" numFmtId="0" xfId="0" applyAlignment="1" applyFont="1">
      <alignment horizontal="center" readingOrder="0" vertical="center"/>
    </xf>
    <xf borderId="0" fillId="0" fontId="25" numFmtId="0" xfId="0" applyFont="1"/>
    <xf borderId="4" fillId="4" fontId="19" numFmtId="0" xfId="0" applyAlignment="1" applyBorder="1" applyFill="1" applyFont="1">
      <alignment horizontal="center" readingOrder="0" textRotation="180" vertical="center"/>
    </xf>
    <xf borderId="4" fillId="4" fontId="20" numFmtId="164" xfId="0" applyAlignment="1" applyBorder="1" applyFont="1" applyNumberFormat="1">
      <alignment horizontal="center" readingOrder="0" textRotation="180" vertical="center"/>
    </xf>
    <xf borderId="1" fillId="4" fontId="21" numFmtId="0" xfId="0" applyAlignment="1" applyBorder="1" applyFont="1">
      <alignment horizontal="center" readingOrder="0" shrinkToFit="0" vertical="center" wrapText="1"/>
    </xf>
    <xf borderId="4" fillId="4" fontId="22" numFmtId="0" xfId="0" applyAlignment="1" applyBorder="1" applyFont="1">
      <alignment horizontal="center" readingOrder="0" shrinkToFit="0" vertical="center" wrapText="1"/>
    </xf>
    <xf borderId="1" fillId="4" fontId="17" numFmtId="0" xfId="0" applyAlignment="1" applyBorder="1" applyFont="1">
      <alignment horizontal="center" readingOrder="0" shrinkToFit="0" vertical="center" wrapText="1"/>
    </xf>
    <xf borderId="1" fillId="4" fontId="18" numFmtId="0" xfId="0" applyAlignment="1" applyBorder="1" applyFont="1">
      <alignment horizontal="center" readingOrder="0" vertical="center"/>
    </xf>
    <xf borderId="1" fillId="4" fontId="18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horizontal="center" readingOrder="0"/>
    </xf>
    <xf borderId="1" fillId="3" fontId="18" numFmtId="0" xfId="0" applyAlignment="1" applyBorder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readingOrder="0" textRotation="180" vertical="center"/>
    </xf>
    <xf borderId="4" fillId="2" fontId="19" numFmtId="164" xfId="0" applyAlignment="1" applyBorder="1" applyFont="1" applyNumberFormat="1">
      <alignment horizontal="center" readingOrder="0" textRotation="180" vertical="center"/>
    </xf>
    <xf borderId="2" fillId="2" fontId="21" numFmtId="0" xfId="0" applyAlignment="1" applyBorder="1" applyFont="1">
      <alignment horizontal="center" readingOrder="0" shrinkToFit="0" vertical="center" wrapText="1"/>
    </xf>
    <xf borderId="4" fillId="3" fontId="19" numFmtId="164" xfId="0" applyAlignment="1" applyBorder="1" applyFont="1" applyNumberFormat="1">
      <alignment horizontal="center" readingOrder="0" textRotation="180" vertical="center"/>
    </xf>
    <xf borderId="2" fillId="3" fontId="21" numFmtId="0" xfId="0" applyAlignment="1" applyBorder="1" applyFont="1">
      <alignment horizontal="center" readingOrder="0" shrinkToFit="0" vertical="center" wrapText="1"/>
    </xf>
    <xf borderId="4" fillId="2" fontId="17" numFmtId="0" xfId="0" applyAlignment="1" applyBorder="1" applyFont="1">
      <alignment horizontal="center" readingOrder="0" shrinkToFit="0" vertical="center" wrapText="1"/>
    </xf>
    <xf borderId="0" fillId="2" fontId="1" numFmtId="0" xfId="0" applyFont="1"/>
    <xf borderId="2" fillId="2" fontId="10" numFmtId="0" xfId="0" applyAlignment="1" applyBorder="1" applyFont="1">
      <alignment horizontal="center" readingOrder="0" textRotation="180" vertical="center"/>
    </xf>
    <xf borderId="4" fillId="0" fontId="17" numFmtId="0" xfId="0" applyAlignment="1" applyBorder="1" applyFont="1">
      <alignment horizontal="center" readingOrder="0" shrinkToFit="0" vertical="center" wrapText="1"/>
    </xf>
    <xf borderId="4" fillId="0" fontId="18" numFmtId="0" xfId="0" applyAlignment="1" applyBorder="1" applyFont="1">
      <alignment horizontal="center" readingOrder="0" shrinkToFit="0" vertical="center" wrapText="1"/>
    </xf>
    <xf borderId="4" fillId="0" fontId="17" numFmtId="0" xfId="0" applyAlignment="1" applyBorder="1" applyFont="1">
      <alignment horizontal="center" readingOrder="0" vertical="center"/>
    </xf>
    <xf borderId="6" fillId="0" fontId="18" numFmtId="0" xfId="0" applyAlignment="1" applyBorder="1" applyFont="1">
      <alignment horizontal="center" readingOrder="0" shrinkToFit="0" vertical="center" wrapText="1"/>
    </xf>
    <xf borderId="7" fillId="0" fontId="12" numFmtId="0" xfId="0" applyBorder="1" applyFont="1"/>
    <xf borderId="0" fillId="5" fontId="17" numFmtId="0" xfId="0" applyAlignment="1" applyFill="1" applyFont="1">
      <alignment horizontal="center" readingOrder="0" vertical="center"/>
    </xf>
    <xf borderId="5" fillId="3" fontId="19" numFmtId="0" xfId="0" applyAlignment="1" applyBorder="1" applyFont="1">
      <alignment horizontal="center" readingOrder="0" textRotation="180" vertical="center"/>
    </xf>
    <xf borderId="5" fillId="3" fontId="20" numFmtId="164" xfId="0" applyAlignment="1" applyBorder="1" applyFont="1" applyNumberFormat="1">
      <alignment horizontal="center" readingOrder="0" textRotation="180" vertical="center"/>
    </xf>
    <xf borderId="5" fillId="3" fontId="22" numFmtId="0" xfId="0" applyAlignment="1" applyBorder="1" applyFont="1">
      <alignment horizontal="center" readingOrder="0" shrinkToFit="0" vertical="center" wrapText="1"/>
    </xf>
    <xf borderId="4" fillId="4" fontId="19" numFmtId="164" xfId="0" applyAlignment="1" applyBorder="1" applyFont="1" applyNumberFormat="1">
      <alignment horizontal="center" readingOrder="0" textRotation="180" vertical="center"/>
    </xf>
    <xf borderId="4" fillId="4" fontId="17" numFmtId="0" xfId="0" applyAlignment="1" applyBorder="1" applyFont="1">
      <alignment horizontal="center" readingOrder="0" shrinkToFit="0" vertical="center" wrapText="1"/>
    </xf>
    <xf borderId="0" fillId="0" fontId="25" numFmtId="0" xfId="0" applyAlignment="1" applyFont="1">
      <alignment readingOrder="0"/>
    </xf>
    <xf borderId="1" fillId="5" fontId="17" numFmtId="0" xfId="0" applyAlignment="1" applyBorder="1" applyFont="1">
      <alignment horizontal="center" readingOrder="0" vertical="center"/>
    </xf>
    <xf borderId="2" fillId="0" fontId="23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2" fillId="4" fontId="21" numFmtId="0" xfId="0" applyAlignment="1" applyBorder="1" applyFont="1">
      <alignment horizontal="center" readingOrder="0" shrinkToFit="0" vertical="center" wrapText="1"/>
    </xf>
    <xf borderId="0" fillId="2" fontId="25" numFmtId="0" xfId="0" applyAlignment="1" applyFont="1">
      <alignment readingOrder="0"/>
    </xf>
    <xf borderId="1" fillId="2" fontId="17" numFmtId="0" xfId="0" applyAlignment="1" applyBorder="1" applyFont="1">
      <alignment horizontal="center" readingOrder="0" shrinkToFit="0" vertical="center" wrapText="1"/>
    </xf>
    <xf borderId="1" fillId="2" fontId="23" numFmtId="0" xfId="0" applyAlignment="1" applyBorder="1" applyFont="1">
      <alignment horizontal="center" readingOrder="0" vertical="center"/>
    </xf>
    <xf borderId="5" fillId="4" fontId="19" numFmtId="0" xfId="0" applyAlignment="1" applyBorder="1" applyFont="1">
      <alignment horizontal="center" readingOrder="0" textRotation="180" vertical="center"/>
    </xf>
    <xf borderId="5" fillId="4" fontId="20" numFmtId="164" xfId="0" applyAlignment="1" applyBorder="1" applyFont="1" applyNumberFormat="1">
      <alignment horizontal="center" readingOrder="0" textRotation="180" vertical="center"/>
    </xf>
    <xf borderId="5" fillId="4" fontId="22" numFmtId="0" xfId="0" applyAlignment="1" applyBorder="1" applyFont="1">
      <alignment horizontal="center" readingOrder="0" shrinkToFit="0" vertical="center" wrapText="1"/>
    </xf>
    <xf borderId="0" fillId="0" fontId="26" numFmtId="0" xfId="0" applyFont="1"/>
    <xf borderId="0" fillId="0" fontId="27" numFmtId="0" xfId="0" applyAlignment="1" applyFont="1">
      <alignment horizontal="center" readingOrder="0" vertical="center"/>
    </xf>
    <xf borderId="0" fillId="0" fontId="28" numFmtId="0" xfId="0" applyFont="1"/>
    <xf borderId="0" fillId="0" fontId="28" numFmtId="0" xfId="0" applyAlignment="1" applyFont="1">
      <alignment vertical="bottom"/>
    </xf>
    <xf borderId="0" fillId="0" fontId="29" numFmtId="0" xfId="0" applyAlignment="1" applyFont="1">
      <alignment horizontal="center" vertical="bottom"/>
    </xf>
    <xf borderId="0" fillId="0" fontId="17" numFmtId="0" xfId="0" applyAlignment="1" applyFont="1">
      <alignment horizontal="center" readingOrder="0"/>
    </xf>
    <xf borderId="0" fillId="3" fontId="23" numFmtId="0" xfId="0" applyAlignment="1" applyFont="1">
      <alignment horizontal="center" vertical="center"/>
    </xf>
    <xf borderId="0" fillId="3" fontId="20" numFmtId="0" xfId="0" applyAlignment="1" applyFont="1">
      <alignment horizontal="center" readingOrder="0" textRotation="180" vertical="center"/>
    </xf>
    <xf borderId="0" fillId="3" fontId="17" numFmtId="0" xfId="0" applyAlignment="1" applyFont="1">
      <alignment horizontal="center" readingOrder="0" shrinkToFit="0" vertical="center" wrapText="1"/>
    </xf>
    <xf borderId="0" fillId="3" fontId="18" numFmtId="0" xfId="0" applyAlignment="1" applyFont="1">
      <alignment horizontal="center" readingOrder="0" shrinkToFit="0" vertical="center" wrapText="1"/>
    </xf>
    <xf borderId="0" fillId="3" fontId="30" numFmtId="0" xfId="0" applyAlignment="1" applyFont="1">
      <alignment horizontal="center" readingOrder="0" vertical="center"/>
    </xf>
    <xf borderId="0" fillId="3" fontId="1" numFmtId="0" xfId="0" applyFont="1"/>
    <xf borderId="4" fillId="4" fontId="20" numFmtId="0" xfId="0" applyAlignment="1" applyBorder="1" applyFont="1">
      <alignment horizontal="center" readingOrder="0" textRotation="180" vertical="center"/>
    </xf>
    <xf borderId="4" fillId="4" fontId="31" numFmtId="0" xfId="0" applyAlignment="1" applyBorder="1" applyFont="1">
      <alignment horizontal="center" readingOrder="0" vertical="center"/>
    </xf>
    <xf borderId="4" fillId="4" fontId="30" numFmtId="0" xfId="0" applyAlignment="1" applyBorder="1" applyFont="1">
      <alignment horizontal="center" readingOrder="0" vertical="center"/>
    </xf>
    <xf borderId="8" fillId="0" fontId="12" numFmtId="0" xfId="0" applyBorder="1" applyFont="1"/>
    <xf borderId="4" fillId="3" fontId="20" numFmtId="0" xfId="0" applyAlignment="1" applyBorder="1" applyFont="1">
      <alignment horizontal="center" readingOrder="0" textRotation="180" vertical="center"/>
    </xf>
    <xf borderId="4" fillId="3" fontId="31" numFmtId="0" xfId="0" applyAlignment="1" applyBorder="1" applyFont="1">
      <alignment horizontal="center" readingOrder="0" vertical="center"/>
    </xf>
    <xf borderId="4" fillId="3" fontId="17" numFmtId="0" xfId="0" applyAlignment="1" applyBorder="1" applyFont="1">
      <alignment horizontal="center" readingOrder="0" shrinkToFit="0" vertical="center" wrapText="1"/>
    </xf>
    <xf borderId="4" fillId="3" fontId="30" numFmtId="0" xfId="0" applyAlignment="1" applyBorder="1" applyFont="1">
      <alignment horizontal="center" readingOrder="0" vertical="center"/>
    </xf>
    <xf borderId="4" fillId="4" fontId="20" numFmtId="165" xfId="0" applyAlignment="1" applyBorder="1" applyFont="1" applyNumberFormat="1">
      <alignment horizontal="center" readingOrder="0" textRotation="180" vertical="center"/>
    </xf>
    <xf borderId="1" fillId="0" fontId="32" numFmtId="0" xfId="0" applyAlignment="1" applyBorder="1" applyFont="1">
      <alignment horizontal="center" vertical="bottom"/>
    </xf>
    <xf borderId="2" fillId="0" fontId="33" numFmtId="0" xfId="0" applyAlignment="1" applyBorder="1" applyFont="1">
      <alignment horizontal="center" vertical="bottom"/>
    </xf>
    <xf borderId="1" fillId="0" fontId="28" numFmtId="0" xfId="0" applyAlignment="1" applyBorder="1" applyFont="1">
      <alignment vertical="bottom"/>
    </xf>
    <xf borderId="1" fillId="0" fontId="10" numFmtId="0" xfId="0" applyAlignment="1" applyBorder="1" applyFont="1">
      <alignment horizontal="center" textRotation="180" vertical="bottom"/>
    </xf>
    <xf borderId="2" fillId="0" fontId="11" numFmtId="0" xfId="0" applyAlignment="1" applyBorder="1" applyFont="1">
      <alignment horizontal="center" readingOrder="0" vertical="bottom"/>
    </xf>
    <xf borderId="1" fillId="0" fontId="13" numFmtId="0" xfId="0" applyAlignment="1" applyBorder="1" applyFont="1">
      <alignment horizontal="center" vertical="bottom"/>
    </xf>
    <xf borderId="0" fillId="0" fontId="10" numFmtId="0" xfId="0" applyAlignment="1" applyFont="1">
      <alignment horizontal="center" readingOrder="0" textRotation="180" vertical="center"/>
    </xf>
    <xf borderId="4" fillId="0" fontId="13" numFmtId="0" xfId="0" applyAlignment="1" applyBorder="1" applyFont="1">
      <alignment horizontal="center" readingOrder="0" vertical="center"/>
    </xf>
    <xf borderId="1" fillId="0" fontId="34" numFmtId="0" xfId="0" applyAlignment="1" applyBorder="1" applyFont="1">
      <alignment horizontal="center" readingOrder="0" shrinkToFit="0" vertical="center" wrapText="1"/>
    </xf>
    <xf borderId="2" fillId="0" fontId="35" numFmtId="0" xfId="0" applyAlignment="1" applyBorder="1" applyFont="1">
      <alignment horizontal="center" readingOrder="0" shrinkToFit="0" vertical="center" wrapText="1"/>
    </xf>
    <xf borderId="4" fillId="2" fontId="21" numFmtId="0" xfId="0" applyAlignment="1" applyBorder="1" applyFont="1">
      <alignment horizontal="center" readingOrder="0" shrinkToFit="0" vertical="center" wrapText="1"/>
    </xf>
    <xf borderId="4" fillId="2" fontId="34" numFmtId="0" xfId="0" applyAlignment="1" applyBorder="1" applyFont="1">
      <alignment horizontal="center" readingOrder="0" shrinkToFit="0" vertical="center" wrapText="1"/>
    </xf>
    <xf borderId="1" fillId="2" fontId="34" numFmtId="0" xfId="0" applyAlignment="1" applyBorder="1" applyFont="1">
      <alignment horizontal="center" readingOrder="0" shrinkToFit="0" vertical="center" wrapText="1"/>
    </xf>
    <xf borderId="4" fillId="2" fontId="18" numFmtId="0" xfId="0" applyAlignment="1" applyBorder="1" applyFont="1">
      <alignment horizontal="center" readingOrder="0" vertical="center"/>
    </xf>
    <xf borderId="1" fillId="5" fontId="23" numFmtId="0" xfId="0" applyAlignment="1" applyBorder="1" applyFont="1">
      <alignment horizontal="center" readingOrder="0" vertical="center"/>
    </xf>
    <xf borderId="1" fillId="5" fontId="34" numFmtId="0" xfId="0" applyAlignment="1" applyBorder="1" applyFont="1">
      <alignment horizontal="center" readingOrder="0" shrinkToFit="0" vertical="center" wrapText="1"/>
    </xf>
    <xf borderId="1" fillId="5" fontId="24" numFmtId="0" xfId="0" applyAlignment="1" applyBorder="1" applyFont="1">
      <alignment horizontal="center" readingOrder="0" vertical="center"/>
    </xf>
    <xf borderId="1" fillId="5" fontId="36" numFmtId="0" xfId="0" applyAlignment="1" applyBorder="1" applyFont="1">
      <alignment horizontal="center" readingOrder="0" vertical="center"/>
    </xf>
    <xf borderId="4" fillId="3" fontId="21" numFmtId="0" xfId="0" applyAlignment="1" applyBorder="1" applyFont="1">
      <alignment horizontal="center" readingOrder="0" shrinkToFit="0" vertical="center" wrapText="1"/>
    </xf>
    <xf borderId="4" fillId="3" fontId="34" numFmtId="0" xfId="0" applyAlignment="1" applyBorder="1" applyFont="1">
      <alignment horizontal="center" readingOrder="0" shrinkToFit="0" vertical="center" wrapText="1"/>
    </xf>
    <xf borderId="4" fillId="3" fontId="18" numFmtId="0" xfId="0" applyAlignment="1" applyBorder="1" applyFont="1">
      <alignment horizontal="center" readingOrder="0" vertical="center"/>
    </xf>
    <xf borderId="1" fillId="6" fontId="23" numFmtId="0" xfId="0" applyAlignment="1" applyBorder="1" applyFill="1" applyFont="1">
      <alignment horizontal="center"/>
    </xf>
    <xf borderId="1" fillId="6" fontId="17" numFmtId="0" xfId="0" applyAlignment="1" applyBorder="1" applyFont="1">
      <alignment horizontal="center" shrinkToFit="0" wrapText="1"/>
    </xf>
    <xf borderId="1" fillId="6" fontId="24" numFmtId="0" xfId="0" applyAlignment="1" applyBorder="1" applyFont="1">
      <alignment horizontal="center"/>
    </xf>
    <xf borderId="1" fillId="6" fontId="36" numFmtId="0" xfId="0" applyAlignment="1" applyBorder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0" fontId="36" numFmtId="0" xfId="0" applyAlignment="1" applyBorder="1" applyFont="1">
      <alignment horizontal="center" readingOrder="0" vertical="center"/>
    </xf>
    <xf borderId="4" fillId="4" fontId="21" numFmtId="0" xfId="0" applyAlignment="1" applyBorder="1" applyFont="1">
      <alignment horizontal="center" readingOrder="0" shrinkToFit="0" vertical="center" wrapText="1"/>
    </xf>
    <xf borderId="4" fillId="4" fontId="34" numFmtId="0" xfId="0" applyAlignment="1" applyBorder="1" applyFont="1">
      <alignment horizontal="center" readingOrder="0" shrinkToFit="0" vertical="center" wrapText="1"/>
    </xf>
    <xf borderId="1" fillId="4" fontId="34" numFmtId="0" xfId="0" applyAlignment="1" applyBorder="1" applyFont="1">
      <alignment horizontal="center" readingOrder="0" shrinkToFit="0" vertical="center" wrapText="1"/>
    </xf>
    <xf borderId="4" fillId="4" fontId="18" numFmtId="0" xfId="0" applyAlignment="1" applyBorder="1" applyFont="1">
      <alignment horizontal="center" readingOrder="0" vertical="center"/>
    </xf>
    <xf borderId="0" fillId="0" fontId="1" numFmtId="0" xfId="0" applyAlignment="1" applyFont="1">
      <alignment shrinkToFit="0" wrapText="1"/>
    </xf>
    <xf borderId="1" fillId="3" fontId="3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37.1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48.7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7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15</v>
      </c>
      <c r="C9" s="19" t="s">
        <v>16</v>
      </c>
      <c r="D9" s="12"/>
      <c r="E9" s="20" t="s">
        <v>17</v>
      </c>
      <c r="F9" s="21">
        <v>0.7291666666666666</v>
      </c>
      <c r="G9" s="22"/>
      <c r="H9" s="23" t="s">
        <v>18</v>
      </c>
      <c r="I9" s="24" t="s">
        <v>19</v>
      </c>
      <c r="J9" s="25"/>
      <c r="K9" s="25"/>
      <c r="L9" s="25"/>
      <c r="M9" s="22"/>
      <c r="N9" s="26">
        <v>1.0</v>
      </c>
      <c r="O9" s="27" t="s">
        <v>20</v>
      </c>
      <c r="P9" s="28">
        <v>4.0</v>
      </c>
      <c r="Q9" s="29">
        <v>11.0</v>
      </c>
      <c r="R9" s="30">
        <f>0+63+60+63+63</f>
        <v>249</v>
      </c>
      <c r="S9" s="30">
        <f>0+35+38+27+30</f>
        <v>130</v>
      </c>
    </row>
    <row r="10" ht="48.75" customHeight="1">
      <c r="A10" s="17">
        <v>2.0</v>
      </c>
      <c r="B10" s="18" t="s">
        <v>21</v>
      </c>
      <c r="C10" s="19" t="s">
        <v>22</v>
      </c>
      <c r="D10" s="12"/>
      <c r="E10" s="31"/>
      <c r="F10" s="31"/>
      <c r="G10" s="22"/>
      <c r="H10" s="31"/>
      <c r="I10" s="24" t="s">
        <v>23</v>
      </c>
      <c r="J10" s="25"/>
      <c r="K10" s="25"/>
      <c r="L10" s="25"/>
      <c r="M10" s="22"/>
      <c r="N10" s="26">
        <v>2.0</v>
      </c>
      <c r="O10" s="27" t="s">
        <v>19</v>
      </c>
      <c r="P10" s="28">
        <v>3.0</v>
      </c>
      <c r="Q10" s="29">
        <v>10.0</v>
      </c>
      <c r="R10" s="30">
        <f>0+63+38+58+59+63</f>
        <v>281</v>
      </c>
      <c r="S10" s="30">
        <f>0+40+60+53+61+33</f>
        <v>247</v>
      </c>
    </row>
    <row r="11" ht="48.75" customHeight="1">
      <c r="A11" s="17">
        <v>3.0</v>
      </c>
      <c r="B11" s="18" t="s">
        <v>24</v>
      </c>
      <c r="C11" s="19" t="s">
        <v>25</v>
      </c>
      <c r="D11" s="12"/>
      <c r="E11" s="32" t="s">
        <v>17</v>
      </c>
      <c r="F11" s="33">
        <v>0.7638888888888888</v>
      </c>
      <c r="G11" s="34"/>
      <c r="H11" s="35" t="s">
        <v>26</v>
      </c>
      <c r="I11" s="18" t="s">
        <v>15</v>
      </c>
      <c r="J11" s="36"/>
      <c r="K11" s="36"/>
      <c r="L11" s="37"/>
      <c r="M11" s="34"/>
      <c r="N11" s="26">
        <v>3.0</v>
      </c>
      <c r="O11" s="27" t="s">
        <v>15</v>
      </c>
      <c r="P11" s="28">
        <v>3.0</v>
      </c>
      <c r="Q11" s="29">
        <v>10.0</v>
      </c>
      <c r="R11" s="30">
        <f>0+63+63+53+63</f>
        <v>242</v>
      </c>
      <c r="S11" s="30">
        <f>0+31+41+58+39</f>
        <v>169</v>
      </c>
    </row>
    <row r="12" ht="48.75" customHeight="1">
      <c r="A12" s="17">
        <v>4.0</v>
      </c>
      <c r="B12" s="18" t="s">
        <v>19</v>
      </c>
      <c r="C12" s="19" t="s">
        <v>27</v>
      </c>
      <c r="D12" s="12"/>
      <c r="E12" s="31"/>
      <c r="F12" s="31"/>
      <c r="G12" s="34"/>
      <c r="H12" s="31"/>
      <c r="I12" s="18" t="s">
        <v>20</v>
      </c>
      <c r="J12" s="36"/>
      <c r="K12" s="36"/>
      <c r="L12" s="37"/>
      <c r="M12" s="34"/>
      <c r="N12" s="26">
        <v>4.0</v>
      </c>
      <c r="O12" s="27" t="s">
        <v>23</v>
      </c>
      <c r="P12" s="28">
        <v>3.0</v>
      </c>
      <c r="Q12" s="29">
        <v>7.0</v>
      </c>
      <c r="R12" s="30">
        <f>0+35+63+55+61+39</f>
        <v>253</v>
      </c>
      <c r="S12" s="30">
        <f>0+63+38+48+59+63</f>
        <v>271</v>
      </c>
    </row>
    <row r="13" ht="48.75" customHeight="1">
      <c r="A13" s="17">
        <v>5.0</v>
      </c>
      <c r="B13" s="18" t="s">
        <v>23</v>
      </c>
      <c r="C13" s="19" t="s">
        <v>28</v>
      </c>
      <c r="D13" s="12"/>
      <c r="E13" s="20" t="s">
        <v>17</v>
      </c>
      <c r="F13" s="21">
        <v>0.7986111111111112</v>
      </c>
      <c r="G13" s="22"/>
      <c r="H13" s="23" t="s">
        <v>29</v>
      </c>
      <c r="I13" s="24" t="s">
        <v>21</v>
      </c>
      <c r="J13" s="25"/>
      <c r="K13" s="25"/>
      <c r="L13" s="25"/>
      <c r="M13" s="22"/>
      <c r="N13" s="26">
        <v>5.0</v>
      </c>
      <c r="O13" s="27" t="s">
        <v>24</v>
      </c>
      <c r="P13" s="28">
        <v>1.0</v>
      </c>
      <c r="Q13" s="29">
        <v>3.0</v>
      </c>
      <c r="R13" s="30">
        <f>0+40+41+48+30+53</f>
        <v>212</v>
      </c>
      <c r="S13" s="30">
        <f>0+63+63+55+63+49</f>
        <v>293</v>
      </c>
    </row>
    <row r="14" ht="48.75" customHeight="1">
      <c r="A14" s="17">
        <v>6.0</v>
      </c>
      <c r="B14" s="18" t="s">
        <v>20</v>
      </c>
      <c r="C14" s="19" t="s">
        <v>30</v>
      </c>
      <c r="D14" s="12"/>
      <c r="E14" s="31"/>
      <c r="F14" s="31"/>
      <c r="G14" s="22"/>
      <c r="H14" s="31"/>
      <c r="I14" s="24" t="s">
        <v>24</v>
      </c>
      <c r="J14" s="25"/>
      <c r="K14" s="25"/>
      <c r="L14" s="25"/>
      <c r="M14" s="22"/>
      <c r="N14" s="26">
        <v>6.0</v>
      </c>
      <c r="O14" s="27" t="s">
        <v>21</v>
      </c>
      <c r="P14" s="28">
        <v>0.0</v>
      </c>
      <c r="Q14" s="29">
        <v>1.0</v>
      </c>
      <c r="R14" s="30">
        <f>0+31+38+27+33+49</f>
        <v>178</v>
      </c>
      <c r="S14" s="30">
        <f>0+63+63+63+63+53</f>
        <v>305</v>
      </c>
    </row>
    <row r="15" ht="48.75" customHeight="1">
      <c r="A15" s="38"/>
      <c r="B15" s="39"/>
      <c r="C15" s="39"/>
      <c r="D15" s="39"/>
      <c r="E15" s="32" t="s">
        <v>17</v>
      </c>
      <c r="F15" s="33">
        <v>0.8333333333333334</v>
      </c>
      <c r="G15" s="34"/>
      <c r="H15" s="35"/>
      <c r="I15" s="18"/>
      <c r="J15" s="36"/>
      <c r="K15" s="36"/>
      <c r="L15" s="37"/>
      <c r="M15" s="34"/>
      <c r="N15" s="40"/>
      <c r="O15" s="41"/>
      <c r="P15" s="42"/>
      <c r="Q15" s="43"/>
      <c r="R15" s="44"/>
      <c r="S15" s="44"/>
    </row>
    <row r="16" ht="48.75" customHeight="1">
      <c r="A16" s="38"/>
      <c r="B16" s="39"/>
      <c r="C16" s="39"/>
      <c r="D16" s="39"/>
      <c r="E16" s="31"/>
      <c r="F16" s="31"/>
      <c r="G16" s="34"/>
      <c r="H16" s="31"/>
      <c r="I16" s="18"/>
      <c r="J16" s="36"/>
      <c r="K16" s="36"/>
      <c r="L16" s="37"/>
      <c r="M16" s="34"/>
      <c r="N16" s="40"/>
      <c r="O16" s="41"/>
      <c r="P16" s="42"/>
      <c r="Q16" s="43"/>
      <c r="R16" s="44"/>
      <c r="S16" s="44"/>
    </row>
  </sheetData>
  <mergeCells count="22">
    <mergeCell ref="E2:S5"/>
    <mergeCell ref="J7:L7"/>
    <mergeCell ref="C8:D8"/>
    <mergeCell ref="H8:I8"/>
    <mergeCell ref="E9:E10"/>
    <mergeCell ref="F9:F10"/>
    <mergeCell ref="H9:H10"/>
    <mergeCell ref="E11:E12"/>
    <mergeCell ref="E13:E14"/>
    <mergeCell ref="F13:F14"/>
    <mergeCell ref="E15:E16"/>
    <mergeCell ref="F15:F16"/>
    <mergeCell ref="C13:D13"/>
    <mergeCell ref="C14:D14"/>
    <mergeCell ref="C9:D9"/>
    <mergeCell ref="C10:D10"/>
    <mergeCell ref="C11:D11"/>
    <mergeCell ref="F11:F12"/>
    <mergeCell ref="H11:H12"/>
    <mergeCell ref="C12:D12"/>
    <mergeCell ref="H13:H14"/>
    <mergeCell ref="H15:H16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A1" s="45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31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15</v>
      </c>
      <c r="C9" s="19" t="s">
        <v>16</v>
      </c>
      <c r="D9" s="12"/>
      <c r="E9" s="46" t="s">
        <v>17</v>
      </c>
      <c r="F9" s="47">
        <v>0.7291666666666666</v>
      </c>
      <c r="G9" s="48">
        <v>0.0</v>
      </c>
      <c r="H9" s="49" t="s">
        <v>32</v>
      </c>
      <c r="I9" s="50" t="s">
        <v>23</v>
      </c>
      <c r="J9" s="51">
        <v>10.0</v>
      </c>
      <c r="K9" s="51">
        <v>8.0</v>
      </c>
      <c r="L9" s="51">
        <v>17.0</v>
      </c>
      <c r="M9" s="48">
        <v>0.0</v>
      </c>
      <c r="N9" s="26">
        <v>1.0</v>
      </c>
      <c r="O9" s="27" t="s">
        <v>20</v>
      </c>
      <c r="P9" s="28">
        <v>4.0</v>
      </c>
      <c r="Q9" s="29">
        <v>11.0</v>
      </c>
      <c r="R9" s="30">
        <f>0+63+60+63+63</f>
        <v>249</v>
      </c>
      <c r="S9" s="30">
        <f>0+35+38+27+30</f>
        <v>130</v>
      </c>
    </row>
    <row r="10" ht="48.75" customHeight="1">
      <c r="A10" s="17">
        <v>2.0</v>
      </c>
      <c r="B10" s="18" t="s">
        <v>21</v>
      </c>
      <c r="C10" s="19" t="s">
        <v>22</v>
      </c>
      <c r="D10" s="12"/>
      <c r="E10" s="31"/>
      <c r="F10" s="31"/>
      <c r="G10" s="48">
        <v>1.0</v>
      </c>
      <c r="H10" s="31"/>
      <c r="I10" s="50" t="s">
        <v>20</v>
      </c>
      <c r="J10" s="51">
        <v>21.0</v>
      </c>
      <c r="K10" s="51">
        <v>21.0</v>
      </c>
      <c r="L10" s="51">
        <v>21.0</v>
      </c>
      <c r="M10" s="48">
        <v>3.0</v>
      </c>
      <c r="N10" s="26">
        <v>2.0</v>
      </c>
      <c r="O10" s="27" t="s">
        <v>19</v>
      </c>
      <c r="P10" s="28">
        <v>3.0</v>
      </c>
      <c r="Q10" s="29">
        <v>10.0</v>
      </c>
      <c r="R10" s="30">
        <f>0+63+38+58+59+63</f>
        <v>281</v>
      </c>
      <c r="S10" s="30">
        <f>0+40+60+53+61+33</f>
        <v>247</v>
      </c>
    </row>
    <row r="11" ht="48.75" customHeight="1">
      <c r="A11" s="17">
        <v>3.0</v>
      </c>
      <c r="B11" s="18" t="s">
        <v>24</v>
      </c>
      <c r="C11" s="19" t="s">
        <v>25</v>
      </c>
      <c r="D11" s="12"/>
      <c r="E11" s="32" t="s">
        <v>17</v>
      </c>
      <c r="F11" s="33">
        <v>0.7638888888888888</v>
      </c>
      <c r="G11" s="34">
        <v>0.0</v>
      </c>
      <c r="H11" s="35" t="s">
        <v>33</v>
      </c>
      <c r="I11" s="27" t="s">
        <v>24</v>
      </c>
      <c r="J11" s="36">
        <v>16.0</v>
      </c>
      <c r="K11" s="36">
        <v>13.0</v>
      </c>
      <c r="L11" s="37">
        <v>11.0</v>
      </c>
      <c r="M11" s="34">
        <v>0.0</v>
      </c>
      <c r="N11" s="26">
        <v>3.0</v>
      </c>
      <c r="O11" s="27" t="s">
        <v>15</v>
      </c>
      <c r="P11" s="28">
        <v>3.0</v>
      </c>
      <c r="Q11" s="29">
        <v>10.0</v>
      </c>
      <c r="R11" s="30">
        <f>0+63+63+53+63</f>
        <v>242</v>
      </c>
      <c r="S11" s="30">
        <f>0+31+41+58+39</f>
        <v>169</v>
      </c>
    </row>
    <row r="12" ht="48.75" customHeight="1">
      <c r="A12" s="17">
        <v>4.0</v>
      </c>
      <c r="B12" s="18" t="s">
        <v>19</v>
      </c>
      <c r="C12" s="19" t="s">
        <v>27</v>
      </c>
      <c r="D12" s="12"/>
      <c r="E12" s="31"/>
      <c r="F12" s="31"/>
      <c r="G12" s="34">
        <v>1.0</v>
      </c>
      <c r="H12" s="31"/>
      <c r="I12" s="27" t="s">
        <v>19</v>
      </c>
      <c r="J12" s="36">
        <v>21.0</v>
      </c>
      <c r="K12" s="36">
        <v>21.0</v>
      </c>
      <c r="L12" s="37">
        <v>21.0</v>
      </c>
      <c r="M12" s="34">
        <v>3.0</v>
      </c>
      <c r="N12" s="26">
        <v>4.0</v>
      </c>
      <c r="O12" s="27" t="s">
        <v>23</v>
      </c>
      <c r="P12" s="28">
        <v>3.0</v>
      </c>
      <c r="Q12" s="29">
        <v>7.0</v>
      </c>
      <c r="R12" s="30">
        <f>0+35+63+55+61+39</f>
        <v>253</v>
      </c>
      <c r="S12" s="30">
        <f>0+63+38+48+59+63</f>
        <v>271</v>
      </c>
    </row>
    <row r="13" ht="48.75" customHeight="1">
      <c r="A13" s="17">
        <v>5.0</v>
      </c>
      <c r="B13" s="18" t="s">
        <v>23</v>
      </c>
      <c r="C13" s="19" t="s">
        <v>28</v>
      </c>
      <c r="D13" s="12"/>
      <c r="E13" s="46" t="s">
        <v>17</v>
      </c>
      <c r="F13" s="47">
        <v>0.7986111111111112</v>
      </c>
      <c r="G13" s="48">
        <v>1.0</v>
      </c>
      <c r="H13" s="49" t="s">
        <v>34</v>
      </c>
      <c r="I13" s="50" t="s">
        <v>15</v>
      </c>
      <c r="J13" s="51">
        <v>21.0</v>
      </c>
      <c r="K13" s="51">
        <v>21.0</v>
      </c>
      <c r="L13" s="51">
        <v>21.0</v>
      </c>
      <c r="M13" s="48">
        <v>3.0</v>
      </c>
      <c r="N13" s="26">
        <v>5.0</v>
      </c>
      <c r="O13" s="27" t="s">
        <v>24</v>
      </c>
      <c r="P13" s="28">
        <v>1.0</v>
      </c>
      <c r="Q13" s="29">
        <v>3.0</v>
      </c>
      <c r="R13" s="30">
        <f>0+40+41+48+30+53</f>
        <v>212</v>
      </c>
      <c r="S13" s="30">
        <f>0+63+63+55+63+49</f>
        <v>293</v>
      </c>
    </row>
    <row r="14" ht="48.75" customHeight="1">
      <c r="A14" s="17">
        <v>6.0</v>
      </c>
      <c r="B14" s="18" t="s">
        <v>20</v>
      </c>
      <c r="C14" s="19" t="s">
        <v>30</v>
      </c>
      <c r="D14" s="12"/>
      <c r="E14" s="31"/>
      <c r="F14" s="31"/>
      <c r="G14" s="48">
        <v>0.0</v>
      </c>
      <c r="H14" s="31"/>
      <c r="I14" s="50" t="s">
        <v>21</v>
      </c>
      <c r="J14" s="51">
        <v>8.0</v>
      </c>
      <c r="K14" s="51">
        <v>12.0</v>
      </c>
      <c r="L14" s="51">
        <v>11.0</v>
      </c>
      <c r="M14" s="48">
        <v>0.0</v>
      </c>
      <c r="N14" s="26">
        <v>6.0</v>
      </c>
      <c r="O14" s="27" t="s">
        <v>21</v>
      </c>
      <c r="P14" s="28">
        <v>0.0</v>
      </c>
      <c r="Q14" s="29">
        <v>1.0</v>
      </c>
      <c r="R14" s="30">
        <f>0+31+38+27+33+49</f>
        <v>178</v>
      </c>
      <c r="S14" s="30">
        <f>0+63+63+63+63+53</f>
        <v>305</v>
      </c>
    </row>
    <row r="15" ht="48.75" customHeight="1">
      <c r="A15" s="38"/>
      <c r="B15" s="39"/>
      <c r="C15" s="39"/>
      <c r="D15" s="39"/>
      <c r="E15" s="32" t="s">
        <v>17</v>
      </c>
      <c r="F15" s="33">
        <v>0.8333333333333334</v>
      </c>
      <c r="G15" s="34"/>
      <c r="H15" s="35"/>
      <c r="I15" s="18"/>
      <c r="J15" s="36"/>
      <c r="K15" s="36"/>
      <c r="L15" s="37"/>
      <c r="M15" s="34"/>
      <c r="N15" s="40"/>
      <c r="O15" s="41"/>
      <c r="P15" s="42"/>
      <c r="Q15" s="43"/>
      <c r="R15" s="44"/>
      <c r="S15" s="44"/>
    </row>
    <row r="16" ht="48.75" customHeight="1">
      <c r="A16" s="38"/>
      <c r="B16" s="39"/>
      <c r="C16" s="39"/>
      <c r="D16" s="39"/>
      <c r="E16" s="31"/>
      <c r="F16" s="31"/>
      <c r="G16" s="34"/>
      <c r="H16" s="31"/>
      <c r="I16" s="18"/>
      <c r="J16" s="36"/>
      <c r="K16" s="36"/>
      <c r="L16" s="37"/>
      <c r="M16" s="34"/>
      <c r="N16" s="40"/>
      <c r="O16" s="41"/>
      <c r="P16" s="42"/>
      <c r="Q16" s="43"/>
      <c r="R16" s="44"/>
      <c r="S16" s="44"/>
    </row>
    <row r="17" ht="48.75" customHeight="1">
      <c r="A17" s="6"/>
      <c r="B17" s="2"/>
      <c r="C17" s="2"/>
      <c r="D17" s="2"/>
      <c r="E17" s="2"/>
      <c r="F17" s="2"/>
      <c r="G17" s="2"/>
      <c r="H17" s="2"/>
      <c r="J17" s="7" t="s">
        <v>2</v>
      </c>
    </row>
    <row r="18" ht="48.75" customHeight="1">
      <c r="A18" s="8" t="s">
        <v>3</v>
      </c>
      <c r="B18" s="8" t="s">
        <v>4</v>
      </c>
      <c r="C18" s="8" t="s">
        <v>5</v>
      </c>
      <c r="E18" s="9"/>
      <c r="F18" s="9"/>
      <c r="G18" s="10" t="s">
        <v>6</v>
      </c>
      <c r="H18" s="11" t="s">
        <v>35</v>
      </c>
      <c r="I18" s="12"/>
      <c r="J18" s="13">
        <v>1.0</v>
      </c>
      <c r="K18" s="13">
        <v>2.0</v>
      </c>
      <c r="L18" s="13">
        <v>3.0</v>
      </c>
      <c r="M18" s="10" t="s">
        <v>8</v>
      </c>
      <c r="N18" s="14" t="s">
        <v>9</v>
      </c>
      <c r="O18" s="14" t="s">
        <v>10</v>
      </c>
      <c r="P18" s="15" t="s">
        <v>11</v>
      </c>
      <c r="Q18" s="15" t="s">
        <v>12</v>
      </c>
      <c r="R18" s="16" t="s">
        <v>13</v>
      </c>
      <c r="S18" s="16" t="s">
        <v>14</v>
      </c>
    </row>
    <row r="19" ht="48.75" customHeight="1">
      <c r="A19" s="17">
        <v>1.0</v>
      </c>
      <c r="B19" s="18" t="s">
        <v>15</v>
      </c>
      <c r="C19" s="19" t="s">
        <v>16</v>
      </c>
      <c r="D19" s="12"/>
      <c r="E19" s="20" t="s">
        <v>17</v>
      </c>
      <c r="F19" s="21">
        <v>0.7291666666666666</v>
      </c>
      <c r="G19" s="22">
        <v>0.0</v>
      </c>
      <c r="H19" s="23" t="s">
        <v>36</v>
      </c>
      <c r="I19" s="24" t="s">
        <v>21</v>
      </c>
      <c r="J19" s="25">
        <v>10.0</v>
      </c>
      <c r="K19" s="25">
        <v>13.0</v>
      </c>
      <c r="L19" s="25">
        <v>15.0</v>
      </c>
      <c r="M19" s="22">
        <v>0.0</v>
      </c>
      <c r="N19" s="26">
        <v>1.0</v>
      </c>
      <c r="O19" s="27" t="s">
        <v>15</v>
      </c>
      <c r="P19" s="28">
        <v>0.0</v>
      </c>
      <c r="Q19" s="29">
        <v>0.0</v>
      </c>
      <c r="R19" s="30">
        <f t="shared" ref="R19:S19" si="1">0</f>
        <v>0</v>
      </c>
      <c r="S19" s="30">
        <f t="shared" si="1"/>
        <v>0</v>
      </c>
    </row>
    <row r="20" ht="48.75" customHeight="1">
      <c r="A20" s="17">
        <v>2.0</v>
      </c>
      <c r="B20" s="18" t="s">
        <v>21</v>
      </c>
      <c r="C20" s="19" t="s">
        <v>22</v>
      </c>
      <c r="D20" s="12"/>
      <c r="E20" s="31"/>
      <c r="F20" s="31"/>
      <c r="G20" s="22">
        <v>1.0</v>
      </c>
      <c r="H20" s="31"/>
      <c r="I20" s="24" t="s">
        <v>23</v>
      </c>
      <c r="J20" s="25">
        <v>21.0</v>
      </c>
      <c r="K20" s="25">
        <v>21.0</v>
      </c>
      <c r="L20" s="25">
        <v>21.0</v>
      </c>
      <c r="M20" s="22">
        <v>3.0</v>
      </c>
      <c r="N20" s="26">
        <v>2.0</v>
      </c>
      <c r="O20" s="27" t="s">
        <v>21</v>
      </c>
      <c r="P20" s="28">
        <v>0.0</v>
      </c>
      <c r="Q20" s="29">
        <v>0.0</v>
      </c>
      <c r="R20" s="30">
        <f t="shared" ref="R20:S20" si="2">0</f>
        <v>0</v>
      </c>
      <c r="S20" s="30">
        <f t="shared" si="2"/>
        <v>0</v>
      </c>
    </row>
    <row r="21" ht="48.75" customHeight="1">
      <c r="A21" s="17">
        <v>3.0</v>
      </c>
      <c r="B21" s="18" t="s">
        <v>24</v>
      </c>
      <c r="C21" s="19" t="s">
        <v>25</v>
      </c>
      <c r="D21" s="12"/>
      <c r="E21" s="32" t="s">
        <v>17</v>
      </c>
      <c r="F21" s="33">
        <v>0.7638888888888888</v>
      </c>
      <c r="G21" s="34">
        <v>1.0</v>
      </c>
      <c r="H21" s="35" t="s">
        <v>37</v>
      </c>
      <c r="I21" s="18" t="s">
        <v>15</v>
      </c>
      <c r="J21" s="36">
        <v>21.0</v>
      </c>
      <c r="K21" s="36">
        <v>21.0</v>
      </c>
      <c r="L21" s="37">
        <v>21.0</v>
      </c>
      <c r="M21" s="34">
        <v>3.0</v>
      </c>
      <c r="N21" s="26">
        <v>3.0</v>
      </c>
      <c r="O21" s="27" t="s">
        <v>24</v>
      </c>
      <c r="P21" s="28">
        <v>0.0</v>
      </c>
      <c r="Q21" s="29">
        <v>0.0</v>
      </c>
      <c r="R21" s="30">
        <f t="shared" ref="R21:S21" si="3">0</f>
        <v>0</v>
      </c>
      <c r="S21" s="30">
        <f t="shared" si="3"/>
        <v>0</v>
      </c>
    </row>
    <row r="22" ht="48.75" customHeight="1">
      <c r="A22" s="17">
        <v>4.0</v>
      </c>
      <c r="B22" s="18" t="s">
        <v>19</v>
      </c>
      <c r="C22" s="19" t="s">
        <v>27</v>
      </c>
      <c r="D22" s="12"/>
      <c r="E22" s="31"/>
      <c r="F22" s="31"/>
      <c r="G22" s="34">
        <v>0.0</v>
      </c>
      <c r="H22" s="31"/>
      <c r="I22" s="18" t="s">
        <v>24</v>
      </c>
      <c r="J22" s="36">
        <v>13.0</v>
      </c>
      <c r="K22" s="36">
        <v>15.0</v>
      </c>
      <c r="L22" s="37">
        <v>13.0</v>
      </c>
      <c r="M22" s="34">
        <v>0.0</v>
      </c>
      <c r="N22" s="26">
        <v>4.0</v>
      </c>
      <c r="O22" s="27" t="s">
        <v>19</v>
      </c>
      <c r="P22" s="28">
        <v>0.0</v>
      </c>
      <c r="Q22" s="29">
        <v>0.0</v>
      </c>
      <c r="R22" s="30">
        <f t="shared" ref="R22:S22" si="4">0</f>
        <v>0</v>
      </c>
      <c r="S22" s="30">
        <f t="shared" si="4"/>
        <v>0</v>
      </c>
    </row>
    <row r="23" ht="48.75" customHeight="1">
      <c r="A23" s="17">
        <v>5.0</v>
      </c>
      <c r="B23" s="18" t="s">
        <v>23</v>
      </c>
      <c r="C23" s="19" t="s">
        <v>28</v>
      </c>
      <c r="D23" s="12"/>
      <c r="E23" s="20" t="s">
        <v>17</v>
      </c>
      <c r="F23" s="21">
        <v>0.7986111111111112</v>
      </c>
      <c r="G23" s="22">
        <v>0.0</v>
      </c>
      <c r="H23" s="23" t="s">
        <v>38</v>
      </c>
      <c r="I23" s="24" t="s">
        <v>19</v>
      </c>
      <c r="J23" s="25">
        <v>21.0</v>
      </c>
      <c r="K23" s="25">
        <v>8.0</v>
      </c>
      <c r="L23" s="25">
        <v>9.0</v>
      </c>
      <c r="M23" s="22">
        <v>1.0</v>
      </c>
      <c r="N23" s="26">
        <v>5.0</v>
      </c>
      <c r="O23" s="27" t="s">
        <v>23</v>
      </c>
      <c r="P23" s="28">
        <v>0.0</v>
      </c>
      <c r="Q23" s="29">
        <v>0.0</v>
      </c>
      <c r="R23" s="30">
        <f t="shared" ref="R23:S23" si="5">0</f>
        <v>0</v>
      </c>
      <c r="S23" s="30">
        <f t="shared" si="5"/>
        <v>0</v>
      </c>
    </row>
    <row r="24" ht="48.75" customHeight="1">
      <c r="A24" s="17">
        <v>6.0</v>
      </c>
      <c r="B24" s="18" t="s">
        <v>20</v>
      </c>
      <c r="C24" s="19" t="s">
        <v>30</v>
      </c>
      <c r="D24" s="12"/>
      <c r="E24" s="31"/>
      <c r="F24" s="31"/>
      <c r="G24" s="22">
        <v>1.0</v>
      </c>
      <c r="H24" s="31"/>
      <c r="I24" s="24" t="s">
        <v>20</v>
      </c>
      <c r="J24" s="25">
        <v>18.0</v>
      </c>
      <c r="K24" s="25">
        <v>21.0</v>
      </c>
      <c r="L24" s="25">
        <v>21.0</v>
      </c>
      <c r="M24" s="22">
        <v>2.0</v>
      </c>
      <c r="N24" s="26">
        <v>6.0</v>
      </c>
      <c r="O24" s="27" t="s">
        <v>20</v>
      </c>
      <c r="P24" s="28">
        <v>0.0</v>
      </c>
      <c r="Q24" s="29">
        <v>0.0</v>
      </c>
      <c r="R24" s="30">
        <f t="shared" ref="R24:S24" si="6">0</f>
        <v>0</v>
      </c>
      <c r="S24" s="30">
        <f t="shared" si="6"/>
        <v>0</v>
      </c>
    </row>
    <row r="25" ht="48.75" customHeight="1">
      <c r="A25" s="38"/>
      <c r="B25" s="39"/>
      <c r="C25" s="39"/>
      <c r="D25" s="39"/>
      <c r="E25" s="32" t="s">
        <v>17</v>
      </c>
      <c r="F25" s="33">
        <v>0.8333333333333334</v>
      </c>
      <c r="G25" s="34"/>
      <c r="H25" s="35"/>
      <c r="I25" s="18"/>
      <c r="J25" s="36"/>
      <c r="K25" s="36"/>
      <c r="L25" s="37"/>
      <c r="M25" s="34"/>
      <c r="N25" s="40"/>
      <c r="O25" s="41"/>
      <c r="P25" s="42"/>
      <c r="Q25" s="43"/>
      <c r="R25" s="44"/>
      <c r="S25" s="44"/>
    </row>
    <row r="26" ht="48.75" customHeight="1">
      <c r="A26" s="38"/>
      <c r="B26" s="39"/>
      <c r="C26" s="39"/>
      <c r="D26" s="39"/>
      <c r="E26" s="31"/>
      <c r="F26" s="31"/>
      <c r="G26" s="34"/>
      <c r="H26" s="31"/>
      <c r="I26" s="18"/>
      <c r="J26" s="36"/>
      <c r="K26" s="36"/>
      <c r="L26" s="37"/>
      <c r="M26" s="34"/>
      <c r="N26" s="40"/>
      <c r="O26" s="41"/>
      <c r="P26" s="42"/>
      <c r="Q26" s="43"/>
      <c r="R26" s="44"/>
      <c r="S26" s="44"/>
    </row>
    <row r="27" ht="48.75" customHeight="1">
      <c r="A27" s="6"/>
      <c r="B27" s="2"/>
      <c r="C27" s="2"/>
      <c r="D27" s="2"/>
      <c r="E27" s="2"/>
      <c r="F27" s="2"/>
      <c r="G27" s="2"/>
      <c r="H27" s="2"/>
      <c r="J27" s="7" t="s">
        <v>2</v>
      </c>
    </row>
    <row r="28" ht="48.75" customHeight="1">
      <c r="A28" s="8" t="s">
        <v>3</v>
      </c>
      <c r="B28" s="8" t="s">
        <v>4</v>
      </c>
      <c r="C28" s="8" t="s">
        <v>5</v>
      </c>
      <c r="E28" s="9"/>
      <c r="F28" s="9"/>
      <c r="G28" s="10" t="s">
        <v>6</v>
      </c>
      <c r="H28" s="11" t="s">
        <v>39</v>
      </c>
      <c r="I28" s="12"/>
      <c r="J28" s="13">
        <v>1.0</v>
      </c>
      <c r="K28" s="13">
        <v>2.0</v>
      </c>
      <c r="L28" s="13">
        <v>3.0</v>
      </c>
      <c r="M28" s="10" t="s">
        <v>8</v>
      </c>
      <c r="N28" s="14" t="s">
        <v>9</v>
      </c>
      <c r="O28" s="14" t="s">
        <v>10</v>
      </c>
      <c r="P28" s="15" t="s">
        <v>11</v>
      </c>
      <c r="Q28" s="15" t="s">
        <v>12</v>
      </c>
      <c r="R28" s="16" t="s">
        <v>13</v>
      </c>
      <c r="S28" s="16" t="s">
        <v>14</v>
      </c>
    </row>
    <row r="29" ht="48.75" customHeight="1">
      <c r="A29" s="17">
        <v>1.0</v>
      </c>
      <c r="B29" s="18" t="s">
        <v>15</v>
      </c>
      <c r="C29" s="19" t="s">
        <v>16</v>
      </c>
      <c r="D29" s="12"/>
      <c r="E29" s="46" t="s">
        <v>17</v>
      </c>
      <c r="F29" s="47">
        <v>0.7291666666666666</v>
      </c>
      <c r="G29" s="48">
        <v>0.0</v>
      </c>
      <c r="H29" s="23" t="s">
        <v>40</v>
      </c>
      <c r="I29" s="24" t="s">
        <v>24</v>
      </c>
      <c r="J29" s="25">
        <v>13.0</v>
      </c>
      <c r="K29" s="25">
        <v>21.0</v>
      </c>
      <c r="L29" s="25">
        <v>14.0</v>
      </c>
      <c r="M29" s="48">
        <v>1.0</v>
      </c>
      <c r="N29" s="26">
        <v>1.0</v>
      </c>
      <c r="O29" s="27" t="s">
        <v>15</v>
      </c>
      <c r="P29" s="28">
        <v>0.0</v>
      </c>
      <c r="Q29" s="29">
        <v>0.0</v>
      </c>
      <c r="R29" s="30">
        <f t="shared" ref="R29:S29" si="7">0</f>
        <v>0</v>
      </c>
      <c r="S29" s="30">
        <f t="shared" si="7"/>
        <v>0</v>
      </c>
    </row>
    <row r="30" ht="48.75" customHeight="1">
      <c r="A30" s="17">
        <v>2.0</v>
      </c>
      <c r="B30" s="18" t="s">
        <v>21</v>
      </c>
      <c r="C30" s="19" t="s">
        <v>22</v>
      </c>
      <c r="D30" s="12"/>
      <c r="E30" s="31"/>
      <c r="F30" s="31"/>
      <c r="G30" s="48">
        <v>1.0</v>
      </c>
      <c r="H30" s="31"/>
      <c r="I30" s="24" t="s">
        <v>23</v>
      </c>
      <c r="J30" s="25">
        <v>21.0</v>
      </c>
      <c r="K30" s="25">
        <v>13.0</v>
      </c>
      <c r="L30" s="25">
        <v>21.0</v>
      </c>
      <c r="M30" s="48">
        <v>2.0</v>
      </c>
      <c r="N30" s="26">
        <v>2.0</v>
      </c>
      <c r="O30" s="27" t="s">
        <v>21</v>
      </c>
      <c r="P30" s="28">
        <v>0.0</v>
      </c>
      <c r="Q30" s="29">
        <v>0.0</v>
      </c>
      <c r="R30" s="30">
        <f t="shared" ref="R30:S30" si="8">0</f>
        <v>0</v>
      </c>
      <c r="S30" s="30">
        <f t="shared" si="8"/>
        <v>0</v>
      </c>
    </row>
    <row r="31" ht="48.75" customHeight="1">
      <c r="A31" s="17">
        <v>3.0</v>
      </c>
      <c r="B31" s="18" t="s">
        <v>24</v>
      </c>
      <c r="C31" s="19" t="s">
        <v>25</v>
      </c>
      <c r="D31" s="12"/>
      <c r="E31" s="32" t="s">
        <v>17</v>
      </c>
      <c r="F31" s="33">
        <v>0.7638888888888888</v>
      </c>
      <c r="G31" s="34">
        <v>0.0</v>
      </c>
      <c r="H31" s="35" t="s">
        <v>41</v>
      </c>
      <c r="I31" s="18" t="s">
        <v>21</v>
      </c>
      <c r="J31" s="36">
        <v>9.0</v>
      </c>
      <c r="K31" s="36">
        <v>7.0</v>
      </c>
      <c r="L31" s="37">
        <v>11.0</v>
      </c>
      <c r="M31" s="34">
        <v>0.0</v>
      </c>
      <c r="N31" s="26">
        <v>3.0</v>
      </c>
      <c r="O31" s="27" t="s">
        <v>24</v>
      </c>
      <c r="P31" s="28">
        <v>0.0</v>
      </c>
      <c r="Q31" s="29">
        <v>0.0</v>
      </c>
      <c r="R31" s="30">
        <f t="shared" ref="R31:S31" si="9">0</f>
        <v>0</v>
      </c>
      <c r="S31" s="30">
        <f t="shared" si="9"/>
        <v>0</v>
      </c>
    </row>
    <row r="32" ht="48.75" customHeight="1">
      <c r="A32" s="17">
        <v>4.0</v>
      </c>
      <c r="B32" s="18" t="s">
        <v>19</v>
      </c>
      <c r="C32" s="19" t="s">
        <v>27</v>
      </c>
      <c r="D32" s="12"/>
      <c r="E32" s="31"/>
      <c r="F32" s="31"/>
      <c r="G32" s="34">
        <v>1.0</v>
      </c>
      <c r="H32" s="31"/>
      <c r="I32" s="18" t="s">
        <v>20</v>
      </c>
      <c r="J32" s="36">
        <v>21.0</v>
      </c>
      <c r="K32" s="36">
        <v>21.0</v>
      </c>
      <c r="L32" s="37">
        <v>21.0</v>
      </c>
      <c r="M32" s="34">
        <v>3.0</v>
      </c>
      <c r="N32" s="26">
        <v>4.0</v>
      </c>
      <c r="O32" s="27" t="s">
        <v>19</v>
      </c>
      <c r="P32" s="28">
        <v>0.0</v>
      </c>
      <c r="Q32" s="29">
        <v>0.0</v>
      </c>
      <c r="R32" s="30">
        <f t="shared" ref="R32:S32" si="10">0</f>
        <v>0</v>
      </c>
      <c r="S32" s="30">
        <f t="shared" si="10"/>
        <v>0</v>
      </c>
    </row>
    <row r="33" ht="48.75" customHeight="1">
      <c r="A33" s="17">
        <v>5.0</v>
      </c>
      <c r="B33" s="18" t="s">
        <v>23</v>
      </c>
      <c r="C33" s="19" t="s">
        <v>28</v>
      </c>
      <c r="D33" s="12"/>
      <c r="E33" s="46" t="s">
        <v>17</v>
      </c>
      <c r="F33" s="47">
        <v>0.7986111111111112</v>
      </c>
      <c r="G33" s="48">
        <v>0.0</v>
      </c>
      <c r="H33" s="23" t="s">
        <v>42</v>
      </c>
      <c r="I33" s="24" t="s">
        <v>15</v>
      </c>
      <c r="J33" s="25">
        <v>21.0</v>
      </c>
      <c r="K33" s="25">
        <v>19.0</v>
      </c>
      <c r="L33" s="25">
        <v>13.0</v>
      </c>
      <c r="M33" s="48">
        <v>1.0</v>
      </c>
      <c r="N33" s="26">
        <v>5.0</v>
      </c>
      <c r="O33" s="27" t="s">
        <v>23</v>
      </c>
      <c r="P33" s="28">
        <v>0.0</v>
      </c>
      <c r="Q33" s="29">
        <v>0.0</v>
      </c>
      <c r="R33" s="30">
        <f t="shared" ref="R33:S33" si="11">0</f>
        <v>0</v>
      </c>
      <c r="S33" s="30">
        <f t="shared" si="11"/>
        <v>0</v>
      </c>
    </row>
    <row r="34" ht="48.75" customHeight="1">
      <c r="A34" s="17">
        <v>6.0</v>
      </c>
      <c r="B34" s="18" t="s">
        <v>20</v>
      </c>
      <c r="C34" s="19" t="s">
        <v>30</v>
      </c>
      <c r="D34" s="12"/>
      <c r="E34" s="31"/>
      <c r="F34" s="31"/>
      <c r="G34" s="48">
        <v>1.0</v>
      </c>
      <c r="H34" s="31"/>
      <c r="I34" s="24" t="s">
        <v>19</v>
      </c>
      <c r="J34" s="25">
        <v>16.0</v>
      </c>
      <c r="K34" s="25">
        <v>21.0</v>
      </c>
      <c r="L34" s="25">
        <v>21.0</v>
      </c>
      <c r="M34" s="48">
        <v>2.0</v>
      </c>
      <c r="N34" s="26">
        <v>6.0</v>
      </c>
      <c r="O34" s="27" t="s">
        <v>20</v>
      </c>
      <c r="P34" s="28">
        <v>0.0</v>
      </c>
      <c r="Q34" s="29">
        <v>0.0</v>
      </c>
      <c r="R34" s="30">
        <f t="shared" ref="R34:S34" si="12">0</f>
        <v>0</v>
      </c>
      <c r="S34" s="30">
        <f t="shared" si="12"/>
        <v>0</v>
      </c>
    </row>
    <row r="35" ht="48.75" customHeight="1">
      <c r="A35" s="38"/>
      <c r="B35" s="39"/>
      <c r="C35" s="39"/>
      <c r="D35" s="39"/>
      <c r="E35" s="32" t="s">
        <v>17</v>
      </c>
      <c r="F35" s="33">
        <v>0.8333333333333334</v>
      </c>
      <c r="G35" s="34">
        <v>0.0</v>
      </c>
      <c r="H35" s="35" t="s">
        <v>18</v>
      </c>
      <c r="I35" s="18" t="s">
        <v>19</v>
      </c>
      <c r="J35" s="36">
        <v>21.0</v>
      </c>
      <c r="K35" s="36">
        <v>20.0</v>
      </c>
      <c r="L35" s="37">
        <v>18.0</v>
      </c>
      <c r="M35" s="34">
        <v>1.0</v>
      </c>
      <c r="N35" s="40"/>
      <c r="O35" s="41"/>
      <c r="P35" s="42"/>
      <c r="Q35" s="43"/>
      <c r="R35" s="44"/>
      <c r="S35" s="44"/>
    </row>
    <row r="36" ht="48.75" customHeight="1">
      <c r="A36" s="38"/>
      <c r="B36" s="39"/>
      <c r="C36" s="39"/>
      <c r="D36" s="39"/>
      <c r="E36" s="31"/>
      <c r="F36" s="31"/>
      <c r="G36" s="34">
        <v>1.0</v>
      </c>
      <c r="H36" s="31"/>
      <c r="I36" s="18" t="s">
        <v>23</v>
      </c>
      <c r="J36" s="36">
        <v>18.0</v>
      </c>
      <c r="K36" s="36">
        <v>22.0</v>
      </c>
      <c r="L36" s="37">
        <v>21.0</v>
      </c>
      <c r="M36" s="34">
        <v>2.0</v>
      </c>
      <c r="N36" s="40"/>
      <c r="O36" s="41"/>
      <c r="P36" s="42"/>
      <c r="Q36" s="43"/>
      <c r="R36" s="44"/>
      <c r="S36" s="44"/>
    </row>
    <row r="37" ht="48.75" customHeight="1">
      <c r="A37" s="6"/>
      <c r="B37" s="2"/>
      <c r="C37" s="2"/>
      <c r="D37" s="2"/>
      <c r="E37" s="2"/>
      <c r="F37" s="2"/>
      <c r="G37" s="2"/>
      <c r="H37" s="2"/>
      <c r="J37" s="7" t="s">
        <v>2</v>
      </c>
    </row>
    <row r="38" ht="48.75" customHeight="1">
      <c r="A38" s="8" t="s">
        <v>3</v>
      </c>
      <c r="B38" s="8" t="s">
        <v>4</v>
      </c>
      <c r="C38" s="8" t="s">
        <v>5</v>
      </c>
      <c r="E38" s="9"/>
      <c r="F38" s="9"/>
      <c r="G38" s="10" t="s">
        <v>6</v>
      </c>
      <c r="H38" s="11" t="s">
        <v>43</v>
      </c>
      <c r="I38" s="12"/>
      <c r="J38" s="13">
        <v>1.0</v>
      </c>
      <c r="K38" s="13">
        <v>2.0</v>
      </c>
      <c r="L38" s="13">
        <v>3.0</v>
      </c>
      <c r="M38" s="10" t="s">
        <v>8</v>
      </c>
      <c r="N38" s="14" t="s">
        <v>9</v>
      </c>
      <c r="O38" s="14" t="s">
        <v>10</v>
      </c>
      <c r="P38" s="15" t="s">
        <v>11</v>
      </c>
      <c r="Q38" s="15" t="s">
        <v>12</v>
      </c>
      <c r="R38" s="16" t="s">
        <v>13</v>
      </c>
      <c r="S38" s="16" t="s">
        <v>14</v>
      </c>
    </row>
    <row r="39" ht="48.75" customHeight="1">
      <c r="A39" s="17">
        <v>1.0</v>
      </c>
      <c r="B39" s="18" t="s">
        <v>15</v>
      </c>
      <c r="C39" s="19" t="s">
        <v>16</v>
      </c>
      <c r="D39" s="12"/>
      <c r="E39" s="46" t="s">
        <v>17</v>
      </c>
      <c r="F39" s="47">
        <v>0.7291666666666666</v>
      </c>
      <c r="G39" s="48">
        <v>1.0</v>
      </c>
      <c r="H39" s="49" t="s">
        <v>44</v>
      </c>
      <c r="I39" s="52" t="s">
        <v>15</v>
      </c>
      <c r="J39" s="51">
        <v>21.0</v>
      </c>
      <c r="K39" s="51">
        <v>21.0</v>
      </c>
      <c r="L39" s="51">
        <v>21.0</v>
      </c>
      <c r="M39" s="48">
        <v>3.0</v>
      </c>
      <c r="N39" s="26">
        <v>1.0</v>
      </c>
      <c r="O39" s="27" t="s">
        <v>15</v>
      </c>
      <c r="P39" s="28">
        <v>0.0</v>
      </c>
      <c r="Q39" s="29">
        <v>0.0</v>
      </c>
      <c r="R39" s="30">
        <f t="shared" ref="R39:S39" si="13">0</f>
        <v>0</v>
      </c>
      <c r="S39" s="30">
        <f t="shared" si="13"/>
        <v>0</v>
      </c>
    </row>
    <row r="40" ht="48.75" customHeight="1">
      <c r="A40" s="17">
        <v>2.0</v>
      </c>
      <c r="B40" s="18" t="s">
        <v>21</v>
      </c>
      <c r="C40" s="19" t="s">
        <v>22</v>
      </c>
      <c r="D40" s="12"/>
      <c r="E40" s="31"/>
      <c r="F40" s="31"/>
      <c r="G40" s="48">
        <v>0.0</v>
      </c>
      <c r="H40" s="31"/>
      <c r="I40" s="52" t="s">
        <v>23</v>
      </c>
      <c r="J40" s="51">
        <v>19.0</v>
      </c>
      <c r="K40" s="51">
        <v>9.0</v>
      </c>
      <c r="L40" s="51">
        <v>11.0</v>
      </c>
      <c r="M40" s="48">
        <v>0.0</v>
      </c>
      <c r="N40" s="26">
        <v>2.0</v>
      </c>
      <c r="O40" s="27" t="s">
        <v>21</v>
      </c>
      <c r="P40" s="28">
        <v>0.0</v>
      </c>
      <c r="Q40" s="29">
        <v>0.0</v>
      </c>
      <c r="R40" s="30">
        <f t="shared" ref="R40:S40" si="14">0</f>
        <v>0</v>
      </c>
      <c r="S40" s="30">
        <f t="shared" si="14"/>
        <v>0</v>
      </c>
    </row>
    <row r="41" ht="48.75" customHeight="1">
      <c r="A41" s="17">
        <v>3.0</v>
      </c>
      <c r="B41" s="18" t="s">
        <v>24</v>
      </c>
      <c r="C41" s="19" t="s">
        <v>25</v>
      </c>
      <c r="D41" s="12"/>
      <c r="E41" s="32" t="s">
        <v>17</v>
      </c>
      <c r="F41" s="33">
        <v>0.7638888888888888</v>
      </c>
      <c r="G41" s="34">
        <v>0.0</v>
      </c>
      <c r="H41" s="35" t="s">
        <v>45</v>
      </c>
      <c r="I41" s="18" t="s">
        <v>21</v>
      </c>
      <c r="J41" s="36">
        <v>8.0</v>
      </c>
      <c r="K41" s="36">
        <v>16.0</v>
      </c>
      <c r="L41" s="37">
        <v>9.0</v>
      </c>
      <c r="M41" s="34">
        <v>0.0</v>
      </c>
      <c r="N41" s="26">
        <v>3.0</v>
      </c>
      <c r="O41" s="27" t="s">
        <v>24</v>
      </c>
      <c r="P41" s="28">
        <v>0.0</v>
      </c>
      <c r="Q41" s="29">
        <v>0.0</v>
      </c>
      <c r="R41" s="30">
        <f t="shared" ref="R41:S41" si="15">0</f>
        <v>0</v>
      </c>
      <c r="S41" s="30">
        <f t="shared" si="15"/>
        <v>0</v>
      </c>
    </row>
    <row r="42" ht="48.75" customHeight="1">
      <c r="A42" s="17">
        <v>4.0</v>
      </c>
      <c r="B42" s="18" t="s">
        <v>19</v>
      </c>
      <c r="C42" s="19" t="s">
        <v>27</v>
      </c>
      <c r="D42" s="12"/>
      <c r="E42" s="31"/>
      <c r="F42" s="31"/>
      <c r="G42" s="34">
        <v>1.0</v>
      </c>
      <c r="H42" s="31"/>
      <c r="I42" s="18" t="s">
        <v>19</v>
      </c>
      <c r="J42" s="36">
        <v>21.0</v>
      </c>
      <c r="K42" s="36">
        <v>21.0</v>
      </c>
      <c r="L42" s="37">
        <v>21.0</v>
      </c>
      <c r="M42" s="34">
        <v>3.0</v>
      </c>
      <c r="N42" s="26">
        <v>4.0</v>
      </c>
      <c r="O42" s="27" t="s">
        <v>19</v>
      </c>
      <c r="P42" s="28">
        <v>0.0</v>
      </c>
      <c r="Q42" s="29">
        <v>0.0</v>
      </c>
      <c r="R42" s="30">
        <f t="shared" ref="R42:S42" si="16">0</f>
        <v>0</v>
      </c>
      <c r="S42" s="30">
        <f t="shared" si="16"/>
        <v>0</v>
      </c>
    </row>
    <row r="43" ht="48.75" customHeight="1">
      <c r="A43" s="17">
        <v>5.0</v>
      </c>
      <c r="B43" s="18" t="s">
        <v>23</v>
      </c>
      <c r="C43" s="19" t="s">
        <v>28</v>
      </c>
      <c r="D43" s="12"/>
      <c r="E43" s="46" t="s">
        <v>17</v>
      </c>
      <c r="F43" s="47">
        <v>0.7986111111111112</v>
      </c>
      <c r="G43" s="48">
        <v>0.0</v>
      </c>
      <c r="H43" s="49" t="s">
        <v>46</v>
      </c>
      <c r="I43" s="52" t="s">
        <v>24</v>
      </c>
      <c r="J43" s="51">
        <v>10.0</v>
      </c>
      <c r="K43" s="51">
        <v>12.0</v>
      </c>
      <c r="L43" s="51">
        <v>8.0</v>
      </c>
      <c r="M43" s="48">
        <v>0.0</v>
      </c>
      <c r="N43" s="26">
        <v>5.0</v>
      </c>
      <c r="O43" s="27" t="s">
        <v>23</v>
      </c>
      <c r="P43" s="28">
        <v>0.0</v>
      </c>
      <c r="Q43" s="29">
        <v>0.0</v>
      </c>
      <c r="R43" s="30">
        <f t="shared" ref="R43:S43" si="17">0</f>
        <v>0</v>
      </c>
      <c r="S43" s="30">
        <f t="shared" si="17"/>
        <v>0</v>
      </c>
    </row>
    <row r="44" ht="48.75" customHeight="1">
      <c r="A44" s="17">
        <v>6.0</v>
      </c>
      <c r="B44" s="18" t="s">
        <v>20</v>
      </c>
      <c r="C44" s="19" t="s">
        <v>30</v>
      </c>
      <c r="D44" s="12"/>
      <c r="E44" s="31"/>
      <c r="F44" s="31"/>
      <c r="G44" s="48">
        <v>1.0</v>
      </c>
      <c r="H44" s="31"/>
      <c r="I44" s="52" t="s">
        <v>20</v>
      </c>
      <c r="J44" s="51">
        <v>21.0</v>
      </c>
      <c r="K44" s="51">
        <v>21.0</v>
      </c>
      <c r="L44" s="51">
        <v>21.0</v>
      </c>
      <c r="M44" s="48">
        <v>3.0</v>
      </c>
      <c r="N44" s="26">
        <v>6.0</v>
      </c>
      <c r="O44" s="27" t="s">
        <v>20</v>
      </c>
      <c r="P44" s="28">
        <v>0.0</v>
      </c>
      <c r="Q44" s="29">
        <v>0.0</v>
      </c>
      <c r="R44" s="30">
        <f t="shared" ref="R44:S44" si="18">0</f>
        <v>0</v>
      </c>
      <c r="S44" s="30">
        <f t="shared" si="18"/>
        <v>0</v>
      </c>
    </row>
    <row r="45" ht="48.75" customHeight="1">
      <c r="A45" s="38"/>
      <c r="B45" s="39"/>
      <c r="C45" s="39"/>
      <c r="D45" s="39"/>
      <c r="E45" s="32" t="s">
        <v>17</v>
      </c>
      <c r="F45" s="33">
        <v>0.8333333333333334</v>
      </c>
      <c r="G45" s="34">
        <v>0.0</v>
      </c>
      <c r="H45" s="35" t="s">
        <v>29</v>
      </c>
      <c r="I45" s="18" t="s">
        <v>21</v>
      </c>
      <c r="J45" s="36">
        <v>12.0</v>
      </c>
      <c r="K45" s="36">
        <v>16.0</v>
      </c>
      <c r="L45" s="37">
        <v>21.0</v>
      </c>
      <c r="M45" s="34">
        <v>1.0</v>
      </c>
      <c r="N45" s="40"/>
      <c r="O45" s="41"/>
      <c r="P45" s="42"/>
      <c r="Q45" s="43"/>
      <c r="R45" s="44"/>
      <c r="S45" s="44"/>
    </row>
    <row r="46" ht="48.75" customHeight="1">
      <c r="A46" s="38"/>
      <c r="B46" s="39"/>
      <c r="C46" s="39"/>
      <c r="D46" s="39"/>
      <c r="E46" s="31"/>
      <c r="F46" s="31"/>
      <c r="G46" s="34">
        <v>1.0</v>
      </c>
      <c r="H46" s="31"/>
      <c r="I46" s="18" t="s">
        <v>24</v>
      </c>
      <c r="J46" s="36">
        <v>21.0</v>
      </c>
      <c r="K46" s="36">
        <v>21.0</v>
      </c>
      <c r="L46" s="37">
        <v>11.0</v>
      </c>
      <c r="M46" s="34">
        <v>2.0</v>
      </c>
      <c r="N46" s="40"/>
      <c r="O46" s="41"/>
      <c r="P46" s="42"/>
      <c r="Q46" s="43"/>
      <c r="R46" s="44"/>
      <c r="S46" s="44"/>
    </row>
    <row r="47" ht="48.75" customHeight="1">
      <c r="A47" s="6"/>
      <c r="B47" s="2"/>
      <c r="C47" s="2"/>
      <c r="D47" s="2"/>
      <c r="E47" s="2"/>
      <c r="F47" s="2"/>
      <c r="G47" s="2"/>
      <c r="H47" s="2"/>
      <c r="J47" s="7" t="s">
        <v>2</v>
      </c>
    </row>
    <row r="48" ht="48.75" customHeight="1">
      <c r="A48" s="8" t="s">
        <v>3</v>
      </c>
      <c r="B48" s="8" t="s">
        <v>4</v>
      </c>
      <c r="C48" s="8" t="s">
        <v>5</v>
      </c>
      <c r="E48" s="9"/>
      <c r="F48" s="9"/>
      <c r="G48" s="10" t="s">
        <v>6</v>
      </c>
      <c r="H48" s="11" t="s">
        <v>7</v>
      </c>
      <c r="I48" s="12"/>
      <c r="J48" s="13">
        <v>1.0</v>
      </c>
      <c r="K48" s="13">
        <v>2.0</v>
      </c>
      <c r="L48" s="13">
        <v>3.0</v>
      </c>
      <c r="M48" s="10" t="s">
        <v>8</v>
      </c>
      <c r="N48" s="14" t="s">
        <v>9</v>
      </c>
      <c r="O48" s="14" t="s">
        <v>10</v>
      </c>
      <c r="P48" s="15" t="s">
        <v>11</v>
      </c>
      <c r="Q48" s="15" t="s">
        <v>12</v>
      </c>
      <c r="R48" s="16" t="s">
        <v>13</v>
      </c>
      <c r="S48" s="16" t="s">
        <v>14</v>
      </c>
    </row>
    <row r="49" ht="48.75" customHeight="1">
      <c r="A49" s="17">
        <v>1.0</v>
      </c>
      <c r="B49" s="18" t="s">
        <v>15</v>
      </c>
      <c r="C49" s="19" t="s">
        <v>16</v>
      </c>
      <c r="D49" s="12"/>
      <c r="E49" s="46" t="s">
        <v>17</v>
      </c>
      <c r="F49" s="47">
        <v>0.7291666666666666</v>
      </c>
      <c r="G49" s="48"/>
      <c r="H49" s="23" t="s">
        <v>18</v>
      </c>
      <c r="I49" s="24" t="s">
        <v>19</v>
      </c>
      <c r="J49" s="25"/>
      <c r="K49" s="25"/>
      <c r="L49" s="51"/>
      <c r="M49" s="48"/>
      <c r="N49" s="26">
        <v>1.0</v>
      </c>
      <c r="O49" s="27" t="s">
        <v>15</v>
      </c>
      <c r="P49" s="28">
        <v>0.0</v>
      </c>
      <c r="Q49" s="29">
        <v>0.0</v>
      </c>
      <c r="R49" s="30">
        <f t="shared" ref="R49:S49" si="19">0</f>
        <v>0</v>
      </c>
      <c r="S49" s="30">
        <f t="shared" si="19"/>
        <v>0</v>
      </c>
    </row>
    <row r="50" ht="48.75" customHeight="1">
      <c r="A50" s="17">
        <v>2.0</v>
      </c>
      <c r="B50" s="18" t="s">
        <v>21</v>
      </c>
      <c r="C50" s="19" t="s">
        <v>22</v>
      </c>
      <c r="D50" s="12"/>
      <c r="E50" s="31"/>
      <c r="F50" s="31"/>
      <c r="G50" s="48"/>
      <c r="H50" s="31"/>
      <c r="I50" s="24" t="s">
        <v>23</v>
      </c>
      <c r="J50" s="25"/>
      <c r="K50" s="25"/>
      <c r="L50" s="51"/>
      <c r="M50" s="48"/>
      <c r="N50" s="26">
        <v>2.0</v>
      </c>
      <c r="O50" s="27" t="s">
        <v>21</v>
      </c>
      <c r="P50" s="28">
        <v>0.0</v>
      </c>
      <c r="Q50" s="29">
        <v>0.0</v>
      </c>
      <c r="R50" s="30">
        <f t="shared" ref="R50:S50" si="20">0</f>
        <v>0</v>
      </c>
      <c r="S50" s="30">
        <f t="shared" si="20"/>
        <v>0</v>
      </c>
    </row>
    <row r="51" ht="48.75" customHeight="1">
      <c r="A51" s="17">
        <v>3.0</v>
      </c>
      <c r="B51" s="18" t="s">
        <v>24</v>
      </c>
      <c r="C51" s="19" t="s">
        <v>25</v>
      </c>
      <c r="D51" s="12"/>
      <c r="E51" s="32" t="s">
        <v>17</v>
      </c>
      <c r="F51" s="33">
        <v>0.7638888888888888</v>
      </c>
      <c r="G51" s="34"/>
      <c r="H51" s="35" t="s">
        <v>26</v>
      </c>
      <c r="I51" s="18" t="s">
        <v>15</v>
      </c>
      <c r="J51" s="36"/>
      <c r="K51" s="36"/>
      <c r="L51" s="37"/>
      <c r="M51" s="34"/>
      <c r="N51" s="26">
        <v>3.0</v>
      </c>
      <c r="O51" s="27" t="s">
        <v>24</v>
      </c>
      <c r="P51" s="28">
        <v>0.0</v>
      </c>
      <c r="Q51" s="29">
        <v>0.0</v>
      </c>
      <c r="R51" s="30">
        <f t="shared" ref="R51:S51" si="21">0</f>
        <v>0</v>
      </c>
      <c r="S51" s="30">
        <f t="shared" si="21"/>
        <v>0</v>
      </c>
    </row>
    <row r="52" ht="48.75" customHeight="1">
      <c r="A52" s="17">
        <v>4.0</v>
      </c>
      <c r="B52" s="18" t="s">
        <v>19</v>
      </c>
      <c r="C52" s="19" t="s">
        <v>27</v>
      </c>
      <c r="D52" s="12"/>
      <c r="E52" s="31"/>
      <c r="F52" s="31"/>
      <c r="G52" s="34"/>
      <c r="H52" s="31"/>
      <c r="I52" s="18" t="s">
        <v>20</v>
      </c>
      <c r="J52" s="36"/>
      <c r="K52" s="36"/>
      <c r="L52" s="37"/>
      <c r="M52" s="34"/>
      <c r="N52" s="26">
        <v>4.0</v>
      </c>
      <c r="O52" s="27" t="s">
        <v>19</v>
      </c>
      <c r="P52" s="28">
        <v>0.0</v>
      </c>
      <c r="Q52" s="29">
        <v>0.0</v>
      </c>
      <c r="R52" s="30">
        <f t="shared" ref="R52:S52" si="22">0</f>
        <v>0</v>
      </c>
      <c r="S52" s="30">
        <f t="shared" si="22"/>
        <v>0</v>
      </c>
    </row>
    <row r="53" ht="48.75" customHeight="1">
      <c r="A53" s="17">
        <v>5.0</v>
      </c>
      <c r="B53" s="18" t="s">
        <v>23</v>
      </c>
      <c r="C53" s="19" t="s">
        <v>28</v>
      </c>
      <c r="D53" s="12"/>
      <c r="E53" s="46" t="s">
        <v>17</v>
      </c>
      <c r="F53" s="47">
        <v>0.7986111111111112</v>
      </c>
      <c r="G53" s="48"/>
      <c r="H53" s="23" t="s">
        <v>29</v>
      </c>
      <c r="I53" s="24" t="s">
        <v>21</v>
      </c>
      <c r="J53" s="25"/>
      <c r="K53" s="25"/>
      <c r="L53" s="51"/>
      <c r="M53" s="48"/>
      <c r="N53" s="26">
        <v>5.0</v>
      </c>
      <c r="O53" s="27" t="s">
        <v>23</v>
      </c>
      <c r="P53" s="28">
        <v>0.0</v>
      </c>
      <c r="Q53" s="29">
        <v>0.0</v>
      </c>
      <c r="R53" s="30">
        <f t="shared" ref="R53:S53" si="23">0</f>
        <v>0</v>
      </c>
      <c r="S53" s="30">
        <f t="shared" si="23"/>
        <v>0</v>
      </c>
    </row>
    <row r="54" ht="48.75" customHeight="1">
      <c r="A54" s="17">
        <v>6.0</v>
      </c>
      <c r="B54" s="18" t="s">
        <v>20</v>
      </c>
      <c r="C54" s="19" t="s">
        <v>30</v>
      </c>
      <c r="D54" s="12"/>
      <c r="E54" s="31"/>
      <c r="F54" s="31"/>
      <c r="G54" s="48"/>
      <c r="H54" s="31"/>
      <c r="I54" s="24" t="s">
        <v>24</v>
      </c>
      <c r="J54" s="25"/>
      <c r="K54" s="25"/>
      <c r="L54" s="51"/>
      <c r="M54" s="48"/>
      <c r="N54" s="26">
        <v>6.0</v>
      </c>
      <c r="O54" s="27" t="s">
        <v>20</v>
      </c>
      <c r="P54" s="28">
        <v>0.0</v>
      </c>
      <c r="Q54" s="29">
        <v>0.0</v>
      </c>
      <c r="R54" s="30">
        <f t="shared" ref="R54:S54" si="24">0</f>
        <v>0</v>
      </c>
      <c r="S54" s="30">
        <f t="shared" si="24"/>
        <v>0</v>
      </c>
    </row>
    <row r="55" ht="48.75" customHeight="1">
      <c r="A55" s="38"/>
      <c r="B55" s="39"/>
      <c r="C55" s="39"/>
      <c r="D55" s="39"/>
      <c r="E55" s="32" t="s">
        <v>17</v>
      </c>
      <c r="F55" s="33">
        <v>0.8333333333333334</v>
      </c>
      <c r="G55" s="34"/>
      <c r="H55" s="35"/>
      <c r="I55" s="18"/>
      <c r="J55" s="36"/>
      <c r="K55" s="36"/>
      <c r="L55" s="37"/>
      <c r="M55" s="34"/>
      <c r="N55" s="40"/>
      <c r="O55" s="41"/>
      <c r="P55" s="42"/>
      <c r="Q55" s="43"/>
      <c r="R55" s="44"/>
      <c r="S55" s="44"/>
    </row>
    <row r="56" ht="48.75" customHeight="1">
      <c r="A56" s="38"/>
      <c r="B56" s="39"/>
      <c r="C56" s="39"/>
      <c r="D56" s="39"/>
      <c r="E56" s="31"/>
      <c r="F56" s="31"/>
      <c r="G56" s="34"/>
      <c r="H56" s="31"/>
      <c r="I56" s="18"/>
      <c r="J56" s="36"/>
      <c r="K56" s="36"/>
      <c r="L56" s="37"/>
      <c r="M56" s="34"/>
      <c r="N56" s="40"/>
      <c r="O56" s="41"/>
      <c r="P56" s="42"/>
      <c r="Q56" s="43"/>
      <c r="R56" s="44"/>
      <c r="S56" s="44"/>
    </row>
    <row r="57" ht="48.75" customHeight="1">
      <c r="A57" s="6"/>
      <c r="B57" s="2"/>
      <c r="C57" s="2"/>
      <c r="D57" s="2"/>
      <c r="E57" s="2"/>
      <c r="F57" s="2"/>
      <c r="G57" s="2"/>
      <c r="H57" s="2"/>
      <c r="J57" s="7" t="s">
        <v>2</v>
      </c>
    </row>
    <row r="58" ht="48.75" customHeight="1">
      <c r="A58" s="8" t="s">
        <v>3</v>
      </c>
      <c r="B58" s="8" t="s">
        <v>4</v>
      </c>
      <c r="C58" s="8" t="s">
        <v>5</v>
      </c>
      <c r="E58" s="9"/>
      <c r="F58" s="9"/>
      <c r="G58" s="10" t="s">
        <v>6</v>
      </c>
      <c r="H58" s="11" t="s">
        <v>47</v>
      </c>
      <c r="I58" s="12"/>
      <c r="J58" s="13">
        <v>1.0</v>
      </c>
      <c r="K58" s="13">
        <v>2.0</v>
      </c>
      <c r="L58" s="13">
        <v>3.0</v>
      </c>
      <c r="M58" s="10" t="s">
        <v>8</v>
      </c>
      <c r="N58" s="14" t="s">
        <v>9</v>
      </c>
      <c r="O58" s="14" t="s">
        <v>10</v>
      </c>
      <c r="P58" s="15" t="s">
        <v>11</v>
      </c>
      <c r="Q58" s="15" t="s">
        <v>12</v>
      </c>
      <c r="R58" s="16" t="s">
        <v>13</v>
      </c>
      <c r="S58" s="16" t="s">
        <v>14</v>
      </c>
    </row>
    <row r="59" ht="48.75" customHeight="1">
      <c r="A59" s="17">
        <v>1.0</v>
      </c>
      <c r="B59" s="18" t="s">
        <v>15</v>
      </c>
      <c r="C59" s="19" t="s">
        <v>16</v>
      </c>
      <c r="D59" s="12"/>
      <c r="E59" s="46" t="s">
        <v>17</v>
      </c>
      <c r="F59" s="47">
        <v>0.7291666666666666</v>
      </c>
      <c r="G59" s="48"/>
      <c r="H59" s="49" t="s">
        <v>32</v>
      </c>
      <c r="I59" s="52"/>
      <c r="J59" s="51"/>
      <c r="K59" s="51"/>
      <c r="L59" s="51"/>
      <c r="M59" s="48"/>
      <c r="N59" s="26">
        <v>1.0</v>
      </c>
      <c r="O59" s="27" t="s">
        <v>15</v>
      </c>
      <c r="P59" s="28">
        <v>0.0</v>
      </c>
      <c r="Q59" s="29">
        <v>0.0</v>
      </c>
      <c r="R59" s="30">
        <f t="shared" ref="R59:S59" si="25">0</f>
        <v>0</v>
      </c>
      <c r="S59" s="30">
        <f t="shared" si="25"/>
        <v>0</v>
      </c>
    </row>
    <row r="60" ht="48.75" customHeight="1">
      <c r="A60" s="17">
        <v>2.0</v>
      </c>
      <c r="B60" s="18" t="s">
        <v>21</v>
      </c>
      <c r="C60" s="19" t="s">
        <v>22</v>
      </c>
      <c r="D60" s="12"/>
      <c r="E60" s="31"/>
      <c r="F60" s="31"/>
      <c r="G60" s="48"/>
      <c r="H60" s="31"/>
      <c r="I60" s="52"/>
      <c r="J60" s="51"/>
      <c r="K60" s="51"/>
      <c r="L60" s="51"/>
      <c r="M60" s="48"/>
      <c r="N60" s="26">
        <v>2.0</v>
      </c>
      <c r="O60" s="27" t="s">
        <v>21</v>
      </c>
      <c r="P60" s="28">
        <v>0.0</v>
      </c>
      <c r="Q60" s="29">
        <v>0.0</v>
      </c>
      <c r="R60" s="30">
        <f t="shared" ref="R60:S60" si="26">0</f>
        <v>0</v>
      </c>
      <c r="S60" s="30">
        <f t="shared" si="26"/>
        <v>0</v>
      </c>
    </row>
    <row r="61" ht="48.75" customHeight="1">
      <c r="A61" s="17">
        <v>3.0</v>
      </c>
      <c r="B61" s="18" t="s">
        <v>24</v>
      </c>
      <c r="C61" s="19" t="s">
        <v>25</v>
      </c>
      <c r="D61" s="12"/>
      <c r="E61" s="32" t="s">
        <v>17</v>
      </c>
      <c r="F61" s="33">
        <v>0.7638888888888888</v>
      </c>
      <c r="G61" s="34"/>
      <c r="H61" s="35" t="s">
        <v>33</v>
      </c>
      <c r="I61" s="18"/>
      <c r="J61" s="36"/>
      <c r="K61" s="36"/>
      <c r="L61" s="37"/>
      <c r="M61" s="34"/>
      <c r="N61" s="26">
        <v>3.0</v>
      </c>
      <c r="O61" s="27" t="s">
        <v>24</v>
      </c>
      <c r="P61" s="28">
        <v>0.0</v>
      </c>
      <c r="Q61" s="29">
        <v>0.0</v>
      </c>
      <c r="R61" s="30">
        <f t="shared" ref="R61:S61" si="27">0</f>
        <v>0</v>
      </c>
      <c r="S61" s="30">
        <f t="shared" si="27"/>
        <v>0</v>
      </c>
    </row>
    <row r="62" ht="48.75" customHeight="1">
      <c r="A62" s="17">
        <v>4.0</v>
      </c>
      <c r="B62" s="18" t="s">
        <v>19</v>
      </c>
      <c r="C62" s="19" t="s">
        <v>27</v>
      </c>
      <c r="D62" s="12"/>
      <c r="E62" s="31"/>
      <c r="F62" s="31"/>
      <c r="G62" s="34"/>
      <c r="H62" s="31"/>
      <c r="I62" s="18"/>
      <c r="J62" s="36"/>
      <c r="K62" s="36"/>
      <c r="L62" s="37"/>
      <c r="M62" s="34"/>
      <c r="N62" s="26">
        <v>4.0</v>
      </c>
      <c r="O62" s="27" t="s">
        <v>19</v>
      </c>
      <c r="P62" s="28">
        <v>0.0</v>
      </c>
      <c r="Q62" s="29">
        <v>0.0</v>
      </c>
      <c r="R62" s="30">
        <f t="shared" ref="R62:S62" si="28">0</f>
        <v>0</v>
      </c>
      <c r="S62" s="30">
        <f t="shared" si="28"/>
        <v>0</v>
      </c>
    </row>
    <row r="63" ht="48.75" customHeight="1">
      <c r="A63" s="17">
        <v>5.0</v>
      </c>
      <c r="B63" s="18" t="s">
        <v>23</v>
      </c>
      <c r="C63" s="19" t="s">
        <v>28</v>
      </c>
      <c r="D63" s="12"/>
      <c r="E63" s="46" t="s">
        <v>17</v>
      </c>
      <c r="F63" s="47">
        <v>0.7986111111111112</v>
      </c>
      <c r="G63" s="48"/>
      <c r="H63" s="49" t="s">
        <v>34</v>
      </c>
      <c r="I63" s="52"/>
      <c r="J63" s="51"/>
      <c r="K63" s="51"/>
      <c r="L63" s="51"/>
      <c r="M63" s="48"/>
      <c r="N63" s="26">
        <v>5.0</v>
      </c>
      <c r="O63" s="27" t="s">
        <v>23</v>
      </c>
      <c r="P63" s="28">
        <v>0.0</v>
      </c>
      <c r="Q63" s="29">
        <v>0.0</v>
      </c>
      <c r="R63" s="30">
        <f t="shared" ref="R63:S63" si="29">0</f>
        <v>0</v>
      </c>
      <c r="S63" s="30">
        <f t="shared" si="29"/>
        <v>0</v>
      </c>
    </row>
    <row r="64" ht="48.75" customHeight="1">
      <c r="A64" s="17">
        <v>6.0</v>
      </c>
      <c r="B64" s="18" t="s">
        <v>20</v>
      </c>
      <c r="C64" s="19" t="s">
        <v>30</v>
      </c>
      <c r="D64" s="12"/>
      <c r="E64" s="31"/>
      <c r="F64" s="31"/>
      <c r="G64" s="48"/>
      <c r="H64" s="31"/>
      <c r="I64" s="52"/>
      <c r="J64" s="51"/>
      <c r="K64" s="51"/>
      <c r="L64" s="51"/>
      <c r="M64" s="48"/>
      <c r="N64" s="26">
        <v>6.0</v>
      </c>
      <c r="O64" s="27" t="s">
        <v>20</v>
      </c>
      <c r="P64" s="28">
        <v>0.0</v>
      </c>
      <c r="Q64" s="29">
        <v>0.0</v>
      </c>
      <c r="R64" s="30">
        <f t="shared" ref="R64:S64" si="30">0</f>
        <v>0</v>
      </c>
      <c r="S64" s="30">
        <f t="shared" si="30"/>
        <v>0</v>
      </c>
    </row>
    <row r="65" ht="48.75" customHeight="1">
      <c r="A65" s="38"/>
      <c r="B65" s="39"/>
      <c r="C65" s="39"/>
      <c r="D65" s="39"/>
      <c r="E65" s="32" t="s">
        <v>17</v>
      </c>
      <c r="F65" s="33">
        <v>0.8333333333333334</v>
      </c>
      <c r="G65" s="34"/>
      <c r="H65" s="35" t="s">
        <v>44</v>
      </c>
      <c r="I65" s="18"/>
      <c r="J65" s="36"/>
      <c r="K65" s="36"/>
      <c r="L65" s="37"/>
      <c r="M65" s="34"/>
      <c r="N65" s="40"/>
      <c r="O65" s="41"/>
      <c r="P65" s="42"/>
      <c r="Q65" s="43"/>
      <c r="R65" s="44"/>
      <c r="S65" s="44"/>
    </row>
    <row r="66" ht="48.75" customHeight="1">
      <c r="A66" s="38"/>
      <c r="B66" s="39"/>
      <c r="C66" s="39"/>
      <c r="D66" s="39"/>
      <c r="E66" s="31"/>
      <c r="F66" s="31"/>
      <c r="G66" s="34"/>
      <c r="H66" s="31"/>
      <c r="I66" s="18"/>
      <c r="J66" s="36"/>
      <c r="K66" s="36"/>
      <c r="L66" s="37"/>
      <c r="M66" s="34"/>
      <c r="N66" s="40"/>
      <c r="O66" s="41"/>
      <c r="P66" s="42"/>
      <c r="Q66" s="43"/>
      <c r="R66" s="44"/>
      <c r="S66" s="44"/>
    </row>
    <row r="67" ht="48.75" customHeight="1">
      <c r="A67" s="6"/>
      <c r="B67" s="2"/>
      <c r="C67" s="2"/>
      <c r="D67" s="2"/>
      <c r="E67" s="2"/>
      <c r="F67" s="2"/>
      <c r="G67" s="2"/>
      <c r="H67" s="2"/>
      <c r="J67" s="7" t="s">
        <v>2</v>
      </c>
    </row>
    <row r="68" ht="48.75" customHeight="1">
      <c r="A68" s="8" t="s">
        <v>3</v>
      </c>
      <c r="B68" s="8" t="s">
        <v>4</v>
      </c>
      <c r="C68" s="8" t="s">
        <v>5</v>
      </c>
      <c r="E68" s="9"/>
      <c r="F68" s="9"/>
      <c r="G68" s="10" t="s">
        <v>6</v>
      </c>
      <c r="H68" s="11" t="s">
        <v>48</v>
      </c>
      <c r="I68" s="12"/>
      <c r="J68" s="13">
        <v>1.0</v>
      </c>
      <c r="K68" s="13">
        <v>2.0</v>
      </c>
      <c r="L68" s="13">
        <v>3.0</v>
      </c>
      <c r="M68" s="10" t="s">
        <v>8</v>
      </c>
      <c r="N68" s="14" t="s">
        <v>9</v>
      </c>
      <c r="O68" s="14" t="s">
        <v>10</v>
      </c>
      <c r="P68" s="15" t="s">
        <v>11</v>
      </c>
      <c r="Q68" s="15" t="s">
        <v>12</v>
      </c>
      <c r="R68" s="16" t="s">
        <v>13</v>
      </c>
      <c r="S68" s="16" t="s">
        <v>14</v>
      </c>
    </row>
    <row r="69" ht="48.75" customHeight="1">
      <c r="A69" s="17">
        <v>1.0</v>
      </c>
      <c r="B69" s="18" t="s">
        <v>15</v>
      </c>
      <c r="C69" s="19" t="s">
        <v>16</v>
      </c>
      <c r="D69" s="12"/>
      <c r="E69" s="46" t="s">
        <v>17</v>
      </c>
      <c r="F69" s="47">
        <v>0.7291666666666666</v>
      </c>
      <c r="G69" s="48"/>
      <c r="H69" s="49" t="s">
        <v>36</v>
      </c>
      <c r="I69" s="52"/>
      <c r="J69" s="51"/>
      <c r="K69" s="51"/>
      <c r="L69" s="51"/>
      <c r="M69" s="48"/>
      <c r="N69" s="26">
        <v>1.0</v>
      </c>
      <c r="O69" s="27" t="s">
        <v>15</v>
      </c>
      <c r="P69" s="28">
        <v>0.0</v>
      </c>
      <c r="Q69" s="29">
        <v>0.0</v>
      </c>
      <c r="R69" s="30">
        <f t="shared" ref="R69:S69" si="31">0</f>
        <v>0</v>
      </c>
      <c r="S69" s="30">
        <f t="shared" si="31"/>
        <v>0</v>
      </c>
    </row>
    <row r="70" ht="48.75" customHeight="1">
      <c r="A70" s="17">
        <v>2.0</v>
      </c>
      <c r="B70" s="18" t="s">
        <v>21</v>
      </c>
      <c r="C70" s="19" t="s">
        <v>22</v>
      </c>
      <c r="D70" s="12"/>
      <c r="E70" s="31"/>
      <c r="F70" s="31"/>
      <c r="G70" s="48"/>
      <c r="H70" s="31"/>
      <c r="I70" s="52"/>
      <c r="J70" s="51"/>
      <c r="K70" s="51"/>
      <c r="L70" s="51"/>
      <c r="M70" s="48"/>
      <c r="N70" s="26">
        <v>2.0</v>
      </c>
      <c r="O70" s="27" t="s">
        <v>21</v>
      </c>
      <c r="P70" s="28">
        <v>0.0</v>
      </c>
      <c r="Q70" s="29">
        <v>0.0</v>
      </c>
      <c r="R70" s="30">
        <f t="shared" ref="R70:S70" si="32">0</f>
        <v>0</v>
      </c>
      <c r="S70" s="30">
        <f t="shared" si="32"/>
        <v>0</v>
      </c>
    </row>
    <row r="71" ht="48.75" customHeight="1">
      <c r="A71" s="17">
        <v>3.0</v>
      </c>
      <c r="B71" s="18" t="s">
        <v>24</v>
      </c>
      <c r="C71" s="19" t="s">
        <v>25</v>
      </c>
      <c r="D71" s="12"/>
      <c r="E71" s="32" t="s">
        <v>17</v>
      </c>
      <c r="F71" s="33">
        <v>0.7638888888888888</v>
      </c>
      <c r="G71" s="34"/>
      <c r="H71" s="35" t="s">
        <v>37</v>
      </c>
      <c r="I71" s="18"/>
      <c r="J71" s="36"/>
      <c r="K71" s="36"/>
      <c r="L71" s="37"/>
      <c r="M71" s="34"/>
      <c r="N71" s="26">
        <v>3.0</v>
      </c>
      <c r="O71" s="27" t="s">
        <v>24</v>
      </c>
      <c r="P71" s="28">
        <v>0.0</v>
      </c>
      <c r="Q71" s="29">
        <v>0.0</v>
      </c>
      <c r="R71" s="30">
        <f t="shared" ref="R71:S71" si="33">0</f>
        <v>0</v>
      </c>
      <c r="S71" s="30">
        <f t="shared" si="33"/>
        <v>0</v>
      </c>
    </row>
    <row r="72" ht="48.75" customHeight="1">
      <c r="A72" s="17">
        <v>4.0</v>
      </c>
      <c r="B72" s="18" t="s">
        <v>19</v>
      </c>
      <c r="C72" s="19" t="s">
        <v>27</v>
      </c>
      <c r="D72" s="12"/>
      <c r="E72" s="31"/>
      <c r="F72" s="31"/>
      <c r="G72" s="34"/>
      <c r="H72" s="31"/>
      <c r="I72" s="18"/>
      <c r="J72" s="36"/>
      <c r="K72" s="36"/>
      <c r="L72" s="37"/>
      <c r="M72" s="34"/>
      <c r="N72" s="26">
        <v>4.0</v>
      </c>
      <c r="O72" s="27" t="s">
        <v>19</v>
      </c>
      <c r="P72" s="28">
        <v>0.0</v>
      </c>
      <c r="Q72" s="29">
        <v>0.0</v>
      </c>
      <c r="R72" s="30">
        <f t="shared" ref="R72:S72" si="34">0</f>
        <v>0</v>
      </c>
      <c r="S72" s="30">
        <f t="shared" si="34"/>
        <v>0</v>
      </c>
    </row>
    <row r="73" ht="48.75" customHeight="1">
      <c r="A73" s="17">
        <v>5.0</v>
      </c>
      <c r="B73" s="18" t="s">
        <v>23</v>
      </c>
      <c r="C73" s="19" t="s">
        <v>28</v>
      </c>
      <c r="D73" s="12"/>
      <c r="E73" s="46" t="s">
        <v>17</v>
      </c>
      <c r="F73" s="47">
        <v>0.7986111111111112</v>
      </c>
      <c r="G73" s="48"/>
      <c r="H73" s="49" t="s">
        <v>38</v>
      </c>
      <c r="I73" s="52"/>
      <c r="J73" s="51"/>
      <c r="K73" s="51"/>
      <c r="L73" s="51"/>
      <c r="M73" s="48"/>
      <c r="N73" s="26">
        <v>5.0</v>
      </c>
      <c r="O73" s="27" t="s">
        <v>23</v>
      </c>
      <c r="P73" s="28">
        <v>0.0</v>
      </c>
      <c r="Q73" s="29">
        <v>0.0</v>
      </c>
      <c r="R73" s="30">
        <f t="shared" ref="R73:S73" si="35">0</f>
        <v>0</v>
      </c>
      <c r="S73" s="30">
        <f t="shared" si="35"/>
        <v>0</v>
      </c>
    </row>
    <row r="74" ht="48.75" customHeight="1">
      <c r="A74" s="17">
        <v>6.0</v>
      </c>
      <c r="B74" s="18" t="s">
        <v>20</v>
      </c>
      <c r="C74" s="19" t="s">
        <v>30</v>
      </c>
      <c r="D74" s="12"/>
      <c r="E74" s="31"/>
      <c r="F74" s="31"/>
      <c r="G74" s="48"/>
      <c r="H74" s="31"/>
      <c r="I74" s="52"/>
      <c r="J74" s="51"/>
      <c r="K74" s="51"/>
      <c r="L74" s="51"/>
      <c r="M74" s="48"/>
      <c r="N74" s="26">
        <v>6.0</v>
      </c>
      <c r="O74" s="27" t="s">
        <v>20</v>
      </c>
      <c r="P74" s="28">
        <v>0.0</v>
      </c>
      <c r="Q74" s="29">
        <v>0.0</v>
      </c>
      <c r="R74" s="30">
        <f t="shared" ref="R74:S74" si="36">0</f>
        <v>0</v>
      </c>
      <c r="S74" s="30">
        <f t="shared" si="36"/>
        <v>0</v>
      </c>
    </row>
    <row r="75" ht="48.75" customHeight="1">
      <c r="A75" s="38"/>
      <c r="B75" s="39"/>
      <c r="C75" s="39"/>
      <c r="D75" s="39"/>
      <c r="E75" s="32" t="s">
        <v>17</v>
      </c>
      <c r="F75" s="33">
        <v>0.8333333333333334</v>
      </c>
      <c r="G75" s="34"/>
      <c r="H75" s="35"/>
      <c r="I75" s="18"/>
      <c r="J75" s="36"/>
      <c r="K75" s="36"/>
      <c r="L75" s="37"/>
      <c r="M75" s="34"/>
      <c r="N75" s="40"/>
      <c r="O75" s="41"/>
      <c r="P75" s="42"/>
      <c r="Q75" s="43"/>
      <c r="R75" s="44"/>
      <c r="S75" s="44"/>
    </row>
    <row r="76" ht="48.75" customHeight="1">
      <c r="A76" s="38"/>
      <c r="B76" s="39"/>
      <c r="C76" s="39"/>
      <c r="D76" s="39"/>
      <c r="E76" s="31"/>
      <c r="F76" s="31"/>
      <c r="G76" s="34"/>
      <c r="H76" s="31"/>
      <c r="I76" s="18"/>
      <c r="J76" s="36"/>
      <c r="K76" s="36"/>
      <c r="L76" s="37"/>
      <c r="M76" s="34"/>
      <c r="N76" s="40"/>
      <c r="O76" s="41"/>
      <c r="P76" s="42"/>
      <c r="Q76" s="43"/>
      <c r="R76" s="44"/>
      <c r="S76" s="44"/>
    </row>
    <row r="77" ht="48.75" customHeight="1">
      <c r="A77" s="6"/>
      <c r="B77" s="2"/>
      <c r="C77" s="2"/>
      <c r="D77" s="2"/>
      <c r="E77" s="2"/>
      <c r="F77" s="2"/>
      <c r="G77" s="2"/>
      <c r="H77" s="2"/>
      <c r="J77" s="7" t="s">
        <v>2</v>
      </c>
    </row>
    <row r="78" ht="48.75" customHeight="1">
      <c r="A78" s="8" t="s">
        <v>3</v>
      </c>
      <c r="B78" s="8" t="s">
        <v>4</v>
      </c>
      <c r="C78" s="8" t="s">
        <v>5</v>
      </c>
      <c r="E78" s="9"/>
      <c r="F78" s="9"/>
      <c r="G78" s="10" t="s">
        <v>6</v>
      </c>
      <c r="H78" s="11" t="s">
        <v>49</v>
      </c>
      <c r="I78" s="12"/>
      <c r="J78" s="13">
        <v>1.0</v>
      </c>
      <c r="K78" s="13">
        <v>2.0</v>
      </c>
      <c r="L78" s="13">
        <v>3.0</v>
      </c>
      <c r="M78" s="10" t="s">
        <v>8</v>
      </c>
      <c r="N78" s="14" t="s">
        <v>9</v>
      </c>
      <c r="O78" s="14" t="s">
        <v>10</v>
      </c>
      <c r="P78" s="15" t="s">
        <v>11</v>
      </c>
      <c r="Q78" s="15" t="s">
        <v>12</v>
      </c>
      <c r="R78" s="16" t="s">
        <v>13</v>
      </c>
      <c r="S78" s="16" t="s">
        <v>14</v>
      </c>
    </row>
    <row r="79" ht="48.75" customHeight="1">
      <c r="A79" s="17">
        <v>1.0</v>
      </c>
      <c r="B79" s="18" t="s">
        <v>15</v>
      </c>
      <c r="C79" s="19" t="s">
        <v>16</v>
      </c>
      <c r="D79" s="12"/>
      <c r="E79" s="46" t="s">
        <v>17</v>
      </c>
      <c r="F79" s="47">
        <v>0.7291666666666666</v>
      </c>
      <c r="G79" s="48"/>
      <c r="H79" s="49" t="s">
        <v>40</v>
      </c>
      <c r="I79" s="52"/>
      <c r="J79" s="51"/>
      <c r="K79" s="51"/>
      <c r="L79" s="51"/>
      <c r="M79" s="48"/>
      <c r="N79" s="26">
        <v>1.0</v>
      </c>
      <c r="O79" s="27" t="s">
        <v>15</v>
      </c>
      <c r="P79" s="28">
        <v>0.0</v>
      </c>
      <c r="Q79" s="29">
        <v>0.0</v>
      </c>
      <c r="R79" s="30">
        <f t="shared" ref="R79:S79" si="37">0</f>
        <v>0</v>
      </c>
      <c r="S79" s="30">
        <f t="shared" si="37"/>
        <v>0</v>
      </c>
    </row>
    <row r="80" ht="48.75" customHeight="1">
      <c r="A80" s="17">
        <v>2.0</v>
      </c>
      <c r="B80" s="18" t="s">
        <v>21</v>
      </c>
      <c r="C80" s="19" t="s">
        <v>22</v>
      </c>
      <c r="D80" s="12"/>
      <c r="E80" s="31"/>
      <c r="F80" s="31"/>
      <c r="G80" s="48"/>
      <c r="H80" s="31"/>
      <c r="I80" s="52"/>
      <c r="J80" s="51"/>
      <c r="K80" s="51"/>
      <c r="L80" s="51"/>
      <c r="M80" s="48"/>
      <c r="N80" s="26">
        <v>2.0</v>
      </c>
      <c r="O80" s="27" t="s">
        <v>21</v>
      </c>
      <c r="P80" s="28">
        <v>0.0</v>
      </c>
      <c r="Q80" s="29">
        <v>0.0</v>
      </c>
      <c r="R80" s="30">
        <f t="shared" ref="R80:S80" si="38">0</f>
        <v>0</v>
      </c>
      <c r="S80" s="30">
        <f t="shared" si="38"/>
        <v>0</v>
      </c>
    </row>
    <row r="81" ht="48.75" customHeight="1">
      <c r="A81" s="17">
        <v>3.0</v>
      </c>
      <c r="B81" s="18" t="s">
        <v>24</v>
      </c>
      <c r="C81" s="19" t="s">
        <v>25</v>
      </c>
      <c r="D81" s="12"/>
      <c r="E81" s="32" t="s">
        <v>17</v>
      </c>
      <c r="F81" s="33">
        <v>0.7638888888888888</v>
      </c>
      <c r="G81" s="34"/>
      <c r="H81" s="35" t="s">
        <v>41</v>
      </c>
      <c r="I81" s="18"/>
      <c r="J81" s="36"/>
      <c r="K81" s="36"/>
      <c r="L81" s="37"/>
      <c r="M81" s="34"/>
      <c r="N81" s="26">
        <v>3.0</v>
      </c>
      <c r="O81" s="27" t="s">
        <v>24</v>
      </c>
      <c r="P81" s="28">
        <v>0.0</v>
      </c>
      <c r="Q81" s="29">
        <v>0.0</v>
      </c>
      <c r="R81" s="30">
        <f t="shared" ref="R81:S81" si="39">0</f>
        <v>0</v>
      </c>
      <c r="S81" s="30">
        <f t="shared" si="39"/>
        <v>0</v>
      </c>
    </row>
    <row r="82" ht="48.75" customHeight="1">
      <c r="A82" s="17">
        <v>4.0</v>
      </c>
      <c r="B82" s="18" t="s">
        <v>19</v>
      </c>
      <c r="C82" s="19" t="s">
        <v>27</v>
      </c>
      <c r="D82" s="12"/>
      <c r="E82" s="31"/>
      <c r="F82" s="31"/>
      <c r="G82" s="34"/>
      <c r="H82" s="31"/>
      <c r="I82" s="18"/>
      <c r="J82" s="36"/>
      <c r="K82" s="36"/>
      <c r="L82" s="37"/>
      <c r="M82" s="34"/>
      <c r="N82" s="26">
        <v>4.0</v>
      </c>
      <c r="O82" s="27" t="s">
        <v>19</v>
      </c>
      <c r="P82" s="28">
        <v>0.0</v>
      </c>
      <c r="Q82" s="29">
        <v>0.0</v>
      </c>
      <c r="R82" s="30">
        <f t="shared" ref="R82:S82" si="40">0</f>
        <v>0</v>
      </c>
      <c r="S82" s="30">
        <f t="shared" si="40"/>
        <v>0</v>
      </c>
    </row>
    <row r="83" ht="48.75" customHeight="1">
      <c r="A83" s="17">
        <v>5.0</v>
      </c>
      <c r="B83" s="18" t="s">
        <v>23</v>
      </c>
      <c r="C83" s="19" t="s">
        <v>28</v>
      </c>
      <c r="D83" s="12"/>
      <c r="E83" s="46" t="s">
        <v>17</v>
      </c>
      <c r="F83" s="47">
        <v>0.7986111111111112</v>
      </c>
      <c r="G83" s="48"/>
      <c r="H83" s="49" t="s">
        <v>42</v>
      </c>
      <c r="I83" s="52"/>
      <c r="J83" s="51"/>
      <c r="K83" s="51"/>
      <c r="L83" s="51"/>
      <c r="M83" s="48"/>
      <c r="N83" s="26">
        <v>5.0</v>
      </c>
      <c r="O83" s="27" t="s">
        <v>23</v>
      </c>
      <c r="P83" s="28">
        <v>0.0</v>
      </c>
      <c r="Q83" s="29">
        <v>0.0</v>
      </c>
      <c r="R83" s="30">
        <f t="shared" ref="R83:S83" si="41">0</f>
        <v>0</v>
      </c>
      <c r="S83" s="30">
        <f t="shared" si="41"/>
        <v>0</v>
      </c>
    </row>
    <row r="84" ht="48.75" customHeight="1">
      <c r="A84" s="17">
        <v>6.0</v>
      </c>
      <c r="B84" s="18" t="s">
        <v>20</v>
      </c>
      <c r="C84" s="19" t="s">
        <v>30</v>
      </c>
      <c r="D84" s="12"/>
      <c r="E84" s="31"/>
      <c r="F84" s="31"/>
      <c r="G84" s="48"/>
      <c r="H84" s="31"/>
      <c r="I84" s="52"/>
      <c r="J84" s="51"/>
      <c r="K84" s="51"/>
      <c r="L84" s="51"/>
      <c r="M84" s="48"/>
      <c r="N84" s="26">
        <v>6.0</v>
      </c>
      <c r="O84" s="27" t="s">
        <v>20</v>
      </c>
      <c r="P84" s="28">
        <v>0.0</v>
      </c>
      <c r="Q84" s="29">
        <v>0.0</v>
      </c>
      <c r="R84" s="30">
        <f t="shared" ref="R84:S84" si="42">0</f>
        <v>0</v>
      </c>
      <c r="S84" s="30">
        <f t="shared" si="42"/>
        <v>0</v>
      </c>
    </row>
    <row r="85" ht="48.75" customHeight="1">
      <c r="A85" s="38"/>
      <c r="B85" s="39"/>
      <c r="C85" s="39"/>
      <c r="D85" s="39"/>
      <c r="E85" s="32" t="s">
        <v>17</v>
      </c>
      <c r="F85" s="33">
        <v>0.8333333333333334</v>
      </c>
      <c r="G85" s="34"/>
      <c r="H85" s="35" t="s">
        <v>26</v>
      </c>
      <c r="I85" s="18"/>
      <c r="J85" s="36"/>
      <c r="K85" s="36"/>
      <c r="L85" s="37"/>
      <c r="M85" s="34"/>
      <c r="N85" s="40"/>
      <c r="O85" s="41"/>
      <c r="P85" s="42"/>
      <c r="Q85" s="43"/>
      <c r="R85" s="44"/>
      <c r="S85" s="44"/>
    </row>
    <row r="86" ht="48.75" customHeight="1">
      <c r="A86" s="38"/>
      <c r="B86" s="39"/>
      <c r="C86" s="39"/>
      <c r="D86" s="39"/>
      <c r="E86" s="31"/>
      <c r="F86" s="31"/>
      <c r="G86" s="34"/>
      <c r="H86" s="31"/>
      <c r="I86" s="18"/>
      <c r="J86" s="36"/>
      <c r="K86" s="36"/>
      <c r="L86" s="37"/>
      <c r="M86" s="34"/>
      <c r="N86" s="40"/>
      <c r="O86" s="41"/>
      <c r="P86" s="42"/>
      <c r="Q86" s="43"/>
      <c r="R86" s="44"/>
      <c r="S86" s="44"/>
    </row>
    <row r="87" ht="48.75" customHeight="1">
      <c r="A87" s="6"/>
      <c r="B87" s="2"/>
      <c r="C87" s="2"/>
      <c r="D87" s="2"/>
      <c r="E87" s="2"/>
      <c r="F87" s="2"/>
      <c r="G87" s="2"/>
      <c r="H87" s="2"/>
      <c r="J87" s="7" t="s">
        <v>2</v>
      </c>
    </row>
    <row r="88" ht="48.75" customHeight="1">
      <c r="A88" s="8" t="s">
        <v>3</v>
      </c>
      <c r="B88" s="8" t="s">
        <v>4</v>
      </c>
      <c r="C88" s="8" t="s">
        <v>5</v>
      </c>
      <c r="E88" s="9"/>
      <c r="F88" s="9"/>
      <c r="G88" s="10" t="s">
        <v>6</v>
      </c>
      <c r="H88" s="11" t="s">
        <v>50</v>
      </c>
      <c r="I88" s="12"/>
      <c r="J88" s="13">
        <v>1.0</v>
      </c>
      <c r="K88" s="13">
        <v>2.0</v>
      </c>
      <c r="L88" s="13">
        <v>3.0</v>
      </c>
      <c r="M88" s="10" t="s">
        <v>8</v>
      </c>
      <c r="N88" s="14" t="s">
        <v>9</v>
      </c>
      <c r="O88" s="14" t="s">
        <v>10</v>
      </c>
      <c r="P88" s="15" t="s">
        <v>11</v>
      </c>
      <c r="Q88" s="15" t="s">
        <v>12</v>
      </c>
      <c r="R88" s="16" t="s">
        <v>13</v>
      </c>
      <c r="S88" s="16" t="s">
        <v>14</v>
      </c>
    </row>
    <row r="89" ht="48.75" customHeight="1">
      <c r="A89" s="17">
        <v>1.0</v>
      </c>
      <c r="B89" s="18" t="s">
        <v>15</v>
      </c>
      <c r="C89" s="19" t="s">
        <v>16</v>
      </c>
      <c r="D89" s="12"/>
      <c r="E89" s="46" t="s">
        <v>17</v>
      </c>
      <c r="F89" s="47">
        <v>0.7291666666666666</v>
      </c>
      <c r="G89" s="48"/>
      <c r="H89" s="49"/>
      <c r="I89" s="52"/>
      <c r="J89" s="51"/>
      <c r="K89" s="51"/>
      <c r="L89" s="51"/>
      <c r="M89" s="48"/>
      <c r="N89" s="26">
        <v>1.0</v>
      </c>
      <c r="O89" s="27" t="s">
        <v>15</v>
      </c>
      <c r="P89" s="28">
        <v>0.0</v>
      </c>
      <c r="Q89" s="29">
        <v>0.0</v>
      </c>
      <c r="R89" s="30">
        <f t="shared" ref="R89:S89" si="43">0</f>
        <v>0</v>
      </c>
      <c r="S89" s="30">
        <f t="shared" si="43"/>
        <v>0</v>
      </c>
    </row>
    <row r="90" ht="48.75" customHeight="1">
      <c r="A90" s="17">
        <v>2.0</v>
      </c>
      <c r="B90" s="18" t="s">
        <v>21</v>
      </c>
      <c r="C90" s="19" t="s">
        <v>22</v>
      </c>
      <c r="D90" s="12"/>
      <c r="E90" s="31"/>
      <c r="F90" s="31"/>
      <c r="G90" s="48"/>
      <c r="H90" s="31"/>
      <c r="I90" s="52"/>
      <c r="J90" s="51"/>
      <c r="K90" s="51"/>
      <c r="L90" s="51"/>
      <c r="M90" s="48"/>
      <c r="N90" s="26">
        <v>2.0</v>
      </c>
      <c r="O90" s="27" t="s">
        <v>21</v>
      </c>
      <c r="P90" s="28">
        <v>0.0</v>
      </c>
      <c r="Q90" s="29">
        <v>0.0</v>
      </c>
      <c r="R90" s="30">
        <f t="shared" ref="R90:S90" si="44">0</f>
        <v>0</v>
      </c>
      <c r="S90" s="30">
        <f t="shared" si="44"/>
        <v>0</v>
      </c>
    </row>
    <row r="91" ht="48.75" customHeight="1">
      <c r="A91" s="17">
        <v>3.0</v>
      </c>
      <c r="B91" s="18" t="s">
        <v>24</v>
      </c>
      <c r="C91" s="19" t="s">
        <v>25</v>
      </c>
      <c r="D91" s="12"/>
      <c r="E91" s="32" t="s">
        <v>17</v>
      </c>
      <c r="F91" s="33">
        <v>0.7638888888888888</v>
      </c>
      <c r="G91" s="34"/>
      <c r="H91" s="35"/>
      <c r="I91" s="18"/>
      <c r="J91" s="36"/>
      <c r="K91" s="36"/>
      <c r="L91" s="37"/>
      <c r="M91" s="34"/>
      <c r="N91" s="26">
        <v>3.0</v>
      </c>
      <c r="O91" s="27" t="s">
        <v>24</v>
      </c>
      <c r="P91" s="28">
        <v>0.0</v>
      </c>
      <c r="Q91" s="29">
        <v>0.0</v>
      </c>
      <c r="R91" s="30">
        <f t="shared" ref="R91:S91" si="45">0</f>
        <v>0</v>
      </c>
      <c r="S91" s="30">
        <f t="shared" si="45"/>
        <v>0</v>
      </c>
    </row>
    <row r="92" ht="48.75" customHeight="1">
      <c r="A92" s="17">
        <v>4.0</v>
      </c>
      <c r="B92" s="18" t="s">
        <v>19</v>
      </c>
      <c r="C92" s="19" t="s">
        <v>27</v>
      </c>
      <c r="D92" s="12"/>
      <c r="E92" s="31"/>
      <c r="F92" s="31"/>
      <c r="G92" s="34"/>
      <c r="H92" s="31"/>
      <c r="I92" s="18"/>
      <c r="J92" s="36"/>
      <c r="K92" s="36"/>
      <c r="L92" s="37"/>
      <c r="M92" s="34"/>
      <c r="N92" s="26">
        <v>4.0</v>
      </c>
      <c r="O92" s="27" t="s">
        <v>19</v>
      </c>
      <c r="P92" s="28">
        <v>0.0</v>
      </c>
      <c r="Q92" s="29">
        <v>0.0</v>
      </c>
      <c r="R92" s="30">
        <f t="shared" ref="R92:S92" si="46">0</f>
        <v>0</v>
      </c>
      <c r="S92" s="30">
        <f t="shared" si="46"/>
        <v>0</v>
      </c>
    </row>
    <row r="93" ht="48.75" customHeight="1">
      <c r="A93" s="17">
        <v>5.0</v>
      </c>
      <c r="B93" s="18" t="s">
        <v>23</v>
      </c>
      <c r="C93" s="19" t="s">
        <v>28</v>
      </c>
      <c r="D93" s="12"/>
      <c r="E93" s="46" t="s">
        <v>17</v>
      </c>
      <c r="F93" s="47">
        <v>0.7986111111111112</v>
      </c>
      <c r="G93" s="48"/>
      <c r="H93" s="49"/>
      <c r="I93" s="52"/>
      <c r="J93" s="51"/>
      <c r="K93" s="51"/>
      <c r="L93" s="51"/>
      <c r="M93" s="48"/>
      <c r="N93" s="26">
        <v>5.0</v>
      </c>
      <c r="O93" s="27" t="s">
        <v>23</v>
      </c>
      <c r="P93" s="28">
        <v>0.0</v>
      </c>
      <c r="Q93" s="29">
        <v>0.0</v>
      </c>
      <c r="R93" s="30">
        <f t="shared" ref="R93:S93" si="47">0</f>
        <v>0</v>
      </c>
      <c r="S93" s="30">
        <f t="shared" si="47"/>
        <v>0</v>
      </c>
    </row>
    <row r="94" ht="48.75" customHeight="1">
      <c r="A94" s="17">
        <v>6.0</v>
      </c>
      <c r="B94" s="18" t="s">
        <v>20</v>
      </c>
      <c r="C94" s="19" t="s">
        <v>30</v>
      </c>
      <c r="D94" s="12"/>
      <c r="E94" s="31"/>
      <c r="F94" s="31"/>
      <c r="G94" s="48"/>
      <c r="H94" s="31"/>
      <c r="I94" s="52"/>
      <c r="J94" s="51"/>
      <c r="K94" s="51"/>
      <c r="L94" s="51"/>
      <c r="M94" s="48"/>
      <c r="N94" s="26">
        <v>6.0</v>
      </c>
      <c r="O94" s="27" t="s">
        <v>20</v>
      </c>
      <c r="P94" s="28">
        <v>0.0</v>
      </c>
      <c r="Q94" s="29">
        <v>0.0</v>
      </c>
      <c r="R94" s="30">
        <f t="shared" ref="R94:S94" si="48">0</f>
        <v>0</v>
      </c>
      <c r="S94" s="30">
        <f t="shared" si="48"/>
        <v>0</v>
      </c>
    </row>
    <row r="95" ht="48.75" customHeight="1">
      <c r="A95" s="38"/>
      <c r="B95" s="39"/>
      <c r="C95" s="39"/>
      <c r="D95" s="39"/>
      <c r="E95" s="32" t="s">
        <v>17</v>
      </c>
      <c r="F95" s="33">
        <v>0.8333333333333334</v>
      </c>
      <c r="G95" s="34"/>
      <c r="H95" s="35"/>
      <c r="I95" s="18"/>
      <c r="J95" s="36"/>
      <c r="K95" s="36"/>
      <c r="L95" s="37"/>
      <c r="M95" s="34"/>
      <c r="N95" s="40"/>
      <c r="O95" s="41"/>
      <c r="P95" s="42"/>
      <c r="Q95" s="43"/>
      <c r="R95" s="44"/>
      <c r="S95" s="44"/>
    </row>
    <row r="96" ht="48.75" customHeight="1">
      <c r="A96" s="38"/>
      <c r="B96" s="39"/>
      <c r="C96" s="39"/>
      <c r="D96" s="39"/>
      <c r="E96" s="31"/>
      <c r="F96" s="31"/>
      <c r="G96" s="34"/>
      <c r="H96" s="31"/>
      <c r="I96" s="18"/>
      <c r="J96" s="36"/>
      <c r="K96" s="36"/>
      <c r="L96" s="37"/>
      <c r="M96" s="34"/>
      <c r="N96" s="40"/>
      <c r="O96" s="41"/>
      <c r="P96" s="42"/>
      <c r="Q96" s="43"/>
      <c r="R96" s="44"/>
      <c r="S96" s="44"/>
    </row>
    <row r="97" ht="48.75" customHeight="1">
      <c r="A97" s="6"/>
      <c r="B97" s="2"/>
      <c r="C97" s="2"/>
      <c r="D97" s="2"/>
      <c r="E97" s="2"/>
      <c r="F97" s="2"/>
      <c r="G97" s="2"/>
      <c r="H97" s="2"/>
      <c r="J97" s="7" t="s">
        <v>2</v>
      </c>
    </row>
    <row r="98" ht="48.75" customHeight="1">
      <c r="A98" s="8" t="s">
        <v>3</v>
      </c>
      <c r="B98" s="8" t="s">
        <v>4</v>
      </c>
      <c r="C98" s="8" t="s">
        <v>5</v>
      </c>
      <c r="E98" s="9"/>
      <c r="F98" s="9"/>
      <c r="G98" s="10" t="s">
        <v>6</v>
      </c>
      <c r="H98" s="11" t="s">
        <v>50</v>
      </c>
      <c r="I98" s="12"/>
      <c r="J98" s="13">
        <v>1.0</v>
      </c>
      <c r="K98" s="13">
        <v>2.0</v>
      </c>
      <c r="L98" s="13">
        <v>3.0</v>
      </c>
      <c r="M98" s="10" t="s">
        <v>8</v>
      </c>
      <c r="N98" s="14" t="s">
        <v>9</v>
      </c>
      <c r="O98" s="14" t="s">
        <v>10</v>
      </c>
      <c r="P98" s="15" t="s">
        <v>11</v>
      </c>
      <c r="Q98" s="15" t="s">
        <v>12</v>
      </c>
      <c r="R98" s="16" t="s">
        <v>13</v>
      </c>
      <c r="S98" s="16" t="s">
        <v>14</v>
      </c>
    </row>
    <row r="99" ht="48.75" customHeight="1">
      <c r="A99" s="17">
        <v>1.0</v>
      </c>
      <c r="B99" s="18" t="s">
        <v>15</v>
      </c>
      <c r="C99" s="19" t="s">
        <v>16</v>
      </c>
      <c r="D99" s="12"/>
      <c r="E99" s="46" t="s">
        <v>17</v>
      </c>
      <c r="F99" s="47">
        <v>0.7291666666666666</v>
      </c>
      <c r="G99" s="48"/>
      <c r="H99" s="49"/>
      <c r="I99" s="52"/>
      <c r="J99" s="51"/>
      <c r="K99" s="51"/>
      <c r="L99" s="51"/>
      <c r="M99" s="48"/>
      <c r="N99" s="26">
        <v>1.0</v>
      </c>
      <c r="O99" s="27" t="s">
        <v>15</v>
      </c>
      <c r="P99" s="28">
        <v>0.0</v>
      </c>
      <c r="Q99" s="29">
        <v>0.0</v>
      </c>
      <c r="R99" s="30">
        <f t="shared" ref="R99:S99" si="49">0</f>
        <v>0</v>
      </c>
      <c r="S99" s="30">
        <f t="shared" si="49"/>
        <v>0</v>
      </c>
    </row>
    <row r="100" ht="48.75" customHeight="1">
      <c r="A100" s="17">
        <v>2.0</v>
      </c>
      <c r="B100" s="18" t="s">
        <v>21</v>
      </c>
      <c r="C100" s="19" t="s">
        <v>22</v>
      </c>
      <c r="D100" s="12"/>
      <c r="E100" s="31"/>
      <c r="F100" s="31"/>
      <c r="G100" s="48"/>
      <c r="H100" s="31"/>
      <c r="I100" s="52"/>
      <c r="J100" s="51"/>
      <c r="K100" s="51"/>
      <c r="L100" s="51"/>
      <c r="M100" s="48"/>
      <c r="N100" s="26">
        <v>2.0</v>
      </c>
      <c r="O100" s="27" t="s">
        <v>21</v>
      </c>
      <c r="P100" s="28">
        <v>0.0</v>
      </c>
      <c r="Q100" s="29">
        <v>0.0</v>
      </c>
      <c r="R100" s="30">
        <f t="shared" ref="R100:S100" si="50">0</f>
        <v>0</v>
      </c>
      <c r="S100" s="30">
        <f t="shared" si="50"/>
        <v>0</v>
      </c>
    </row>
    <row r="101" ht="48.75" customHeight="1">
      <c r="A101" s="17">
        <v>3.0</v>
      </c>
      <c r="B101" s="18" t="s">
        <v>24</v>
      </c>
      <c r="C101" s="19" t="s">
        <v>25</v>
      </c>
      <c r="D101" s="12"/>
      <c r="E101" s="32" t="s">
        <v>17</v>
      </c>
      <c r="F101" s="33">
        <v>0.7638888888888888</v>
      </c>
      <c r="G101" s="34"/>
      <c r="H101" s="35"/>
      <c r="I101" s="18"/>
      <c r="J101" s="36"/>
      <c r="K101" s="36"/>
      <c r="L101" s="37"/>
      <c r="M101" s="34"/>
      <c r="N101" s="26">
        <v>3.0</v>
      </c>
      <c r="O101" s="27" t="s">
        <v>24</v>
      </c>
      <c r="P101" s="28">
        <v>0.0</v>
      </c>
      <c r="Q101" s="29">
        <v>0.0</v>
      </c>
      <c r="R101" s="30">
        <f t="shared" ref="R101:S101" si="51">0</f>
        <v>0</v>
      </c>
      <c r="S101" s="30">
        <f t="shared" si="51"/>
        <v>0</v>
      </c>
    </row>
    <row r="102" ht="48.75" customHeight="1">
      <c r="A102" s="17">
        <v>4.0</v>
      </c>
      <c r="B102" s="18" t="s">
        <v>19</v>
      </c>
      <c r="C102" s="19" t="s">
        <v>27</v>
      </c>
      <c r="D102" s="12"/>
      <c r="E102" s="31"/>
      <c r="F102" s="31"/>
      <c r="G102" s="34"/>
      <c r="H102" s="31"/>
      <c r="I102" s="18"/>
      <c r="J102" s="36"/>
      <c r="K102" s="36"/>
      <c r="L102" s="37"/>
      <c r="M102" s="34"/>
      <c r="N102" s="26">
        <v>4.0</v>
      </c>
      <c r="O102" s="27" t="s">
        <v>19</v>
      </c>
      <c r="P102" s="28">
        <v>0.0</v>
      </c>
      <c r="Q102" s="29">
        <v>0.0</v>
      </c>
      <c r="R102" s="30">
        <f t="shared" ref="R102:S102" si="52">0</f>
        <v>0</v>
      </c>
      <c r="S102" s="30">
        <f t="shared" si="52"/>
        <v>0</v>
      </c>
    </row>
    <row r="103" ht="48.75" customHeight="1">
      <c r="A103" s="17">
        <v>5.0</v>
      </c>
      <c r="B103" s="18" t="s">
        <v>23</v>
      </c>
      <c r="C103" s="19" t="s">
        <v>28</v>
      </c>
      <c r="D103" s="12"/>
      <c r="E103" s="46" t="s">
        <v>17</v>
      </c>
      <c r="F103" s="47">
        <v>0.7986111111111112</v>
      </c>
      <c r="G103" s="48"/>
      <c r="H103" s="49"/>
      <c r="I103" s="52"/>
      <c r="J103" s="51"/>
      <c r="K103" s="51"/>
      <c r="L103" s="51"/>
      <c r="M103" s="48"/>
      <c r="N103" s="26">
        <v>5.0</v>
      </c>
      <c r="O103" s="27" t="s">
        <v>23</v>
      </c>
      <c r="P103" s="28">
        <v>0.0</v>
      </c>
      <c r="Q103" s="29">
        <v>0.0</v>
      </c>
      <c r="R103" s="30">
        <f t="shared" ref="R103:S103" si="53">0</f>
        <v>0</v>
      </c>
      <c r="S103" s="30">
        <f t="shared" si="53"/>
        <v>0</v>
      </c>
    </row>
    <row r="104" ht="48.75" customHeight="1">
      <c r="A104" s="17">
        <v>6.0</v>
      </c>
      <c r="B104" s="18" t="s">
        <v>20</v>
      </c>
      <c r="C104" s="19" t="s">
        <v>30</v>
      </c>
      <c r="D104" s="12"/>
      <c r="E104" s="31"/>
      <c r="F104" s="31"/>
      <c r="G104" s="48"/>
      <c r="H104" s="31"/>
      <c r="I104" s="52"/>
      <c r="J104" s="51"/>
      <c r="K104" s="51"/>
      <c r="L104" s="51"/>
      <c r="M104" s="48"/>
      <c r="N104" s="26">
        <v>6.0</v>
      </c>
      <c r="O104" s="27" t="s">
        <v>20</v>
      </c>
      <c r="P104" s="28">
        <v>0.0</v>
      </c>
      <c r="Q104" s="29">
        <v>0.0</v>
      </c>
      <c r="R104" s="30">
        <f t="shared" ref="R104:S104" si="54">0</f>
        <v>0</v>
      </c>
      <c r="S104" s="30">
        <f t="shared" si="54"/>
        <v>0</v>
      </c>
    </row>
    <row r="105" ht="48.75" customHeight="1">
      <c r="A105" s="38"/>
      <c r="B105" s="39"/>
      <c r="C105" s="39"/>
      <c r="D105" s="39"/>
      <c r="E105" s="32" t="s">
        <v>17</v>
      </c>
      <c r="F105" s="33">
        <v>0.8333333333333334</v>
      </c>
      <c r="G105" s="34"/>
      <c r="H105" s="35"/>
      <c r="I105" s="18"/>
      <c r="J105" s="36"/>
      <c r="K105" s="36"/>
      <c r="L105" s="37"/>
      <c r="M105" s="34"/>
      <c r="N105" s="40"/>
      <c r="O105" s="41"/>
      <c r="P105" s="42"/>
      <c r="Q105" s="43"/>
      <c r="R105" s="44"/>
      <c r="S105" s="44"/>
    </row>
    <row r="106" ht="48.75" customHeight="1">
      <c r="A106" s="38"/>
      <c r="B106" s="39"/>
      <c r="C106" s="39"/>
      <c r="D106" s="39"/>
      <c r="E106" s="31"/>
      <c r="F106" s="31"/>
      <c r="G106" s="34"/>
      <c r="H106" s="31"/>
      <c r="I106" s="18"/>
      <c r="J106" s="36"/>
      <c r="K106" s="36"/>
      <c r="L106" s="37"/>
      <c r="M106" s="34"/>
      <c r="N106" s="40"/>
      <c r="O106" s="41"/>
      <c r="P106" s="42"/>
      <c r="Q106" s="43"/>
      <c r="R106" s="44"/>
      <c r="S106" s="44"/>
    </row>
    <row r="107" ht="48.75" customHeight="1">
      <c r="A107" s="6"/>
      <c r="B107" s="2"/>
      <c r="C107" s="2"/>
      <c r="D107" s="2"/>
      <c r="E107" s="2"/>
      <c r="F107" s="2"/>
      <c r="G107" s="2"/>
      <c r="H107" s="2"/>
      <c r="J107" s="7" t="s">
        <v>2</v>
      </c>
    </row>
    <row r="108" ht="48.75" customHeight="1">
      <c r="A108" s="8" t="s">
        <v>3</v>
      </c>
      <c r="B108" s="8" t="s">
        <v>4</v>
      </c>
      <c r="C108" s="8" t="s">
        <v>5</v>
      </c>
      <c r="E108" s="9"/>
      <c r="F108" s="9"/>
      <c r="G108" s="10" t="s">
        <v>6</v>
      </c>
      <c r="H108" s="11" t="s">
        <v>50</v>
      </c>
      <c r="I108" s="12"/>
      <c r="J108" s="13">
        <v>1.0</v>
      </c>
      <c r="K108" s="13">
        <v>2.0</v>
      </c>
      <c r="L108" s="13">
        <v>3.0</v>
      </c>
      <c r="M108" s="10" t="s">
        <v>8</v>
      </c>
      <c r="N108" s="14" t="s">
        <v>9</v>
      </c>
      <c r="O108" s="14" t="s">
        <v>10</v>
      </c>
      <c r="P108" s="15" t="s">
        <v>11</v>
      </c>
      <c r="Q108" s="15" t="s">
        <v>12</v>
      </c>
      <c r="R108" s="16" t="s">
        <v>13</v>
      </c>
      <c r="S108" s="16" t="s">
        <v>14</v>
      </c>
    </row>
    <row r="109" ht="48.75" customHeight="1">
      <c r="A109" s="17">
        <v>1.0</v>
      </c>
      <c r="B109" s="18" t="s">
        <v>15</v>
      </c>
      <c r="C109" s="19" t="s">
        <v>16</v>
      </c>
      <c r="D109" s="12"/>
      <c r="E109" s="46" t="s">
        <v>17</v>
      </c>
      <c r="F109" s="47">
        <v>0.7291666666666666</v>
      </c>
      <c r="G109" s="48"/>
      <c r="H109" s="49"/>
      <c r="I109" s="52"/>
      <c r="J109" s="51"/>
      <c r="K109" s="51"/>
      <c r="L109" s="51"/>
      <c r="M109" s="48"/>
      <c r="N109" s="26">
        <v>1.0</v>
      </c>
      <c r="O109" s="27" t="s">
        <v>15</v>
      </c>
      <c r="P109" s="28">
        <v>0.0</v>
      </c>
      <c r="Q109" s="29">
        <v>0.0</v>
      </c>
      <c r="R109" s="30">
        <f t="shared" ref="R109:S109" si="55">0</f>
        <v>0</v>
      </c>
      <c r="S109" s="30">
        <f t="shared" si="55"/>
        <v>0</v>
      </c>
    </row>
    <row r="110" ht="48.75" customHeight="1">
      <c r="A110" s="17">
        <v>2.0</v>
      </c>
      <c r="B110" s="18" t="s">
        <v>21</v>
      </c>
      <c r="C110" s="19" t="s">
        <v>22</v>
      </c>
      <c r="D110" s="12"/>
      <c r="E110" s="31"/>
      <c r="F110" s="31"/>
      <c r="G110" s="48"/>
      <c r="H110" s="31"/>
      <c r="I110" s="52"/>
      <c r="J110" s="51"/>
      <c r="K110" s="51"/>
      <c r="L110" s="51"/>
      <c r="M110" s="48"/>
      <c r="N110" s="26">
        <v>2.0</v>
      </c>
      <c r="O110" s="27" t="s">
        <v>21</v>
      </c>
      <c r="P110" s="28">
        <v>0.0</v>
      </c>
      <c r="Q110" s="29">
        <v>0.0</v>
      </c>
      <c r="R110" s="30">
        <f t="shared" ref="R110:S110" si="56">0</f>
        <v>0</v>
      </c>
      <c r="S110" s="30">
        <f t="shared" si="56"/>
        <v>0</v>
      </c>
    </row>
    <row r="111" ht="48.75" customHeight="1">
      <c r="A111" s="17">
        <v>3.0</v>
      </c>
      <c r="B111" s="18" t="s">
        <v>24</v>
      </c>
      <c r="C111" s="19" t="s">
        <v>25</v>
      </c>
      <c r="D111" s="12"/>
      <c r="E111" s="32" t="s">
        <v>17</v>
      </c>
      <c r="F111" s="33">
        <v>0.7638888888888888</v>
      </c>
      <c r="G111" s="34"/>
      <c r="H111" s="35"/>
      <c r="I111" s="18"/>
      <c r="J111" s="36"/>
      <c r="K111" s="36"/>
      <c r="L111" s="37"/>
      <c r="M111" s="34"/>
      <c r="N111" s="26">
        <v>3.0</v>
      </c>
      <c r="O111" s="27" t="s">
        <v>24</v>
      </c>
      <c r="P111" s="28">
        <v>0.0</v>
      </c>
      <c r="Q111" s="29">
        <v>0.0</v>
      </c>
      <c r="R111" s="30">
        <f t="shared" ref="R111:S111" si="57">0</f>
        <v>0</v>
      </c>
      <c r="S111" s="30">
        <f t="shared" si="57"/>
        <v>0</v>
      </c>
    </row>
    <row r="112" ht="48.75" customHeight="1">
      <c r="A112" s="17">
        <v>4.0</v>
      </c>
      <c r="B112" s="18" t="s">
        <v>19</v>
      </c>
      <c r="C112" s="19" t="s">
        <v>27</v>
      </c>
      <c r="D112" s="12"/>
      <c r="E112" s="31"/>
      <c r="F112" s="31"/>
      <c r="G112" s="34"/>
      <c r="H112" s="31"/>
      <c r="I112" s="18"/>
      <c r="J112" s="36"/>
      <c r="K112" s="36"/>
      <c r="L112" s="37"/>
      <c r="M112" s="34"/>
      <c r="N112" s="26">
        <v>4.0</v>
      </c>
      <c r="O112" s="27" t="s">
        <v>19</v>
      </c>
      <c r="P112" s="28">
        <v>0.0</v>
      </c>
      <c r="Q112" s="29">
        <v>0.0</v>
      </c>
      <c r="R112" s="30">
        <f t="shared" ref="R112:S112" si="58">0</f>
        <v>0</v>
      </c>
      <c r="S112" s="30">
        <f t="shared" si="58"/>
        <v>0</v>
      </c>
    </row>
    <row r="113" ht="48.75" customHeight="1">
      <c r="A113" s="17">
        <v>5.0</v>
      </c>
      <c r="B113" s="18" t="s">
        <v>23</v>
      </c>
      <c r="C113" s="19" t="s">
        <v>28</v>
      </c>
      <c r="D113" s="12"/>
      <c r="E113" s="46" t="s">
        <v>17</v>
      </c>
      <c r="F113" s="47">
        <v>0.7986111111111112</v>
      </c>
      <c r="G113" s="48"/>
      <c r="H113" s="49"/>
      <c r="I113" s="52"/>
      <c r="J113" s="51"/>
      <c r="K113" s="51"/>
      <c r="L113" s="51"/>
      <c r="M113" s="48"/>
      <c r="N113" s="26">
        <v>5.0</v>
      </c>
      <c r="O113" s="27" t="s">
        <v>23</v>
      </c>
      <c r="P113" s="28">
        <v>0.0</v>
      </c>
      <c r="Q113" s="29">
        <v>0.0</v>
      </c>
      <c r="R113" s="30">
        <f t="shared" ref="R113:S113" si="59">0</f>
        <v>0</v>
      </c>
      <c r="S113" s="30">
        <f t="shared" si="59"/>
        <v>0</v>
      </c>
    </row>
    <row r="114" ht="48.75" customHeight="1">
      <c r="A114" s="17">
        <v>6.0</v>
      </c>
      <c r="B114" s="18" t="s">
        <v>20</v>
      </c>
      <c r="C114" s="19" t="s">
        <v>30</v>
      </c>
      <c r="D114" s="12"/>
      <c r="E114" s="31"/>
      <c r="F114" s="31"/>
      <c r="G114" s="48"/>
      <c r="H114" s="31"/>
      <c r="I114" s="52"/>
      <c r="J114" s="51"/>
      <c r="K114" s="51"/>
      <c r="L114" s="51"/>
      <c r="M114" s="48"/>
      <c r="N114" s="26">
        <v>6.0</v>
      </c>
      <c r="O114" s="27" t="s">
        <v>20</v>
      </c>
      <c r="P114" s="28">
        <v>0.0</v>
      </c>
      <c r="Q114" s="29">
        <v>0.0</v>
      </c>
      <c r="R114" s="30">
        <f t="shared" ref="R114:S114" si="60">0</f>
        <v>0</v>
      </c>
      <c r="S114" s="30">
        <f t="shared" si="60"/>
        <v>0</v>
      </c>
    </row>
    <row r="115" ht="48.75" customHeight="1">
      <c r="A115" s="38"/>
      <c r="B115" s="39"/>
      <c r="C115" s="39"/>
      <c r="D115" s="39"/>
      <c r="E115" s="32" t="s">
        <v>17</v>
      </c>
      <c r="F115" s="33">
        <v>0.8333333333333334</v>
      </c>
      <c r="G115" s="34"/>
      <c r="H115" s="35"/>
      <c r="I115" s="18"/>
      <c r="J115" s="36"/>
      <c r="K115" s="36"/>
      <c r="L115" s="37"/>
      <c r="M115" s="34"/>
      <c r="N115" s="40"/>
      <c r="O115" s="41"/>
      <c r="P115" s="42"/>
      <c r="Q115" s="43"/>
      <c r="R115" s="44"/>
      <c r="S115" s="44"/>
    </row>
    <row r="116" ht="48.75" customHeight="1">
      <c r="A116" s="38"/>
      <c r="B116" s="39"/>
      <c r="C116" s="39"/>
      <c r="D116" s="39"/>
      <c r="E116" s="31"/>
      <c r="F116" s="31"/>
      <c r="G116" s="34"/>
      <c r="H116" s="31"/>
      <c r="I116" s="18"/>
      <c r="J116" s="36"/>
      <c r="K116" s="36"/>
      <c r="L116" s="37"/>
      <c r="M116" s="34"/>
      <c r="N116" s="40"/>
      <c r="O116" s="41"/>
      <c r="P116" s="42"/>
      <c r="Q116" s="43"/>
      <c r="R116" s="44"/>
      <c r="S116" s="44"/>
    </row>
    <row r="117" ht="48.75" customHeight="1">
      <c r="A117" s="6"/>
      <c r="B117" s="2"/>
      <c r="C117" s="2"/>
      <c r="D117" s="2"/>
      <c r="E117" s="2"/>
      <c r="F117" s="2"/>
      <c r="G117" s="2"/>
      <c r="H117" s="2"/>
      <c r="J117" s="7" t="s">
        <v>2</v>
      </c>
    </row>
    <row r="118" ht="48.75" customHeight="1">
      <c r="A118" s="8" t="s">
        <v>3</v>
      </c>
      <c r="B118" s="8" t="s">
        <v>4</v>
      </c>
      <c r="C118" s="8" t="s">
        <v>5</v>
      </c>
      <c r="E118" s="9"/>
      <c r="F118" s="9"/>
      <c r="G118" s="10" t="s">
        <v>6</v>
      </c>
      <c r="H118" s="11" t="s">
        <v>50</v>
      </c>
      <c r="I118" s="12"/>
      <c r="J118" s="13">
        <v>1.0</v>
      </c>
      <c r="K118" s="13">
        <v>2.0</v>
      </c>
      <c r="L118" s="13">
        <v>3.0</v>
      </c>
      <c r="M118" s="10" t="s">
        <v>8</v>
      </c>
      <c r="N118" s="14" t="s">
        <v>9</v>
      </c>
      <c r="O118" s="14" t="s">
        <v>10</v>
      </c>
      <c r="P118" s="15" t="s">
        <v>11</v>
      </c>
      <c r="Q118" s="15" t="s">
        <v>12</v>
      </c>
      <c r="R118" s="16" t="s">
        <v>13</v>
      </c>
      <c r="S118" s="16" t="s">
        <v>14</v>
      </c>
    </row>
    <row r="119" ht="48.75" customHeight="1">
      <c r="A119" s="17">
        <v>1.0</v>
      </c>
      <c r="B119" s="18" t="s">
        <v>15</v>
      </c>
      <c r="C119" s="19" t="s">
        <v>16</v>
      </c>
      <c r="D119" s="12"/>
      <c r="E119" s="46" t="s">
        <v>17</v>
      </c>
      <c r="F119" s="47">
        <v>0.7291666666666666</v>
      </c>
      <c r="G119" s="48"/>
      <c r="H119" s="49"/>
      <c r="I119" s="52"/>
      <c r="J119" s="51"/>
      <c r="K119" s="51"/>
      <c r="L119" s="51"/>
      <c r="M119" s="48"/>
      <c r="N119" s="26">
        <v>1.0</v>
      </c>
      <c r="O119" s="27" t="s">
        <v>15</v>
      </c>
      <c r="P119" s="28">
        <v>0.0</v>
      </c>
      <c r="Q119" s="29">
        <v>0.0</v>
      </c>
      <c r="R119" s="30">
        <f t="shared" ref="R119:S119" si="61">0</f>
        <v>0</v>
      </c>
      <c r="S119" s="30">
        <f t="shared" si="61"/>
        <v>0</v>
      </c>
    </row>
    <row r="120" ht="48.75" customHeight="1">
      <c r="A120" s="17">
        <v>2.0</v>
      </c>
      <c r="B120" s="18" t="s">
        <v>21</v>
      </c>
      <c r="C120" s="19" t="s">
        <v>22</v>
      </c>
      <c r="D120" s="12"/>
      <c r="E120" s="31"/>
      <c r="F120" s="31"/>
      <c r="G120" s="48"/>
      <c r="H120" s="31"/>
      <c r="I120" s="52"/>
      <c r="J120" s="51"/>
      <c r="K120" s="51"/>
      <c r="L120" s="51"/>
      <c r="M120" s="48"/>
      <c r="N120" s="26">
        <v>2.0</v>
      </c>
      <c r="O120" s="27" t="s">
        <v>21</v>
      </c>
      <c r="P120" s="28">
        <v>0.0</v>
      </c>
      <c r="Q120" s="29">
        <v>0.0</v>
      </c>
      <c r="R120" s="30">
        <f t="shared" ref="R120:S120" si="62">0</f>
        <v>0</v>
      </c>
      <c r="S120" s="30">
        <f t="shared" si="62"/>
        <v>0</v>
      </c>
    </row>
    <row r="121" ht="48.75" customHeight="1">
      <c r="A121" s="17">
        <v>3.0</v>
      </c>
      <c r="B121" s="18" t="s">
        <v>24</v>
      </c>
      <c r="C121" s="19" t="s">
        <v>25</v>
      </c>
      <c r="D121" s="12"/>
      <c r="E121" s="32" t="s">
        <v>17</v>
      </c>
      <c r="F121" s="33">
        <v>0.7638888888888888</v>
      </c>
      <c r="G121" s="34"/>
      <c r="H121" s="35"/>
      <c r="I121" s="18"/>
      <c r="J121" s="36"/>
      <c r="K121" s="36"/>
      <c r="L121" s="37"/>
      <c r="M121" s="34"/>
      <c r="N121" s="26">
        <v>3.0</v>
      </c>
      <c r="O121" s="27" t="s">
        <v>24</v>
      </c>
      <c r="P121" s="28">
        <v>0.0</v>
      </c>
      <c r="Q121" s="29">
        <v>0.0</v>
      </c>
      <c r="R121" s="30">
        <f t="shared" ref="R121:S121" si="63">0</f>
        <v>0</v>
      </c>
      <c r="S121" s="30">
        <f t="shared" si="63"/>
        <v>0</v>
      </c>
    </row>
    <row r="122" ht="48.75" customHeight="1">
      <c r="A122" s="17">
        <v>4.0</v>
      </c>
      <c r="B122" s="18" t="s">
        <v>19</v>
      </c>
      <c r="C122" s="19" t="s">
        <v>27</v>
      </c>
      <c r="D122" s="12"/>
      <c r="E122" s="31"/>
      <c r="F122" s="31"/>
      <c r="G122" s="34"/>
      <c r="H122" s="31"/>
      <c r="I122" s="18"/>
      <c r="J122" s="36"/>
      <c r="K122" s="36"/>
      <c r="L122" s="37"/>
      <c r="M122" s="34"/>
      <c r="N122" s="26">
        <v>4.0</v>
      </c>
      <c r="O122" s="27" t="s">
        <v>19</v>
      </c>
      <c r="P122" s="28">
        <v>0.0</v>
      </c>
      <c r="Q122" s="29">
        <v>0.0</v>
      </c>
      <c r="R122" s="30">
        <f t="shared" ref="R122:S122" si="64">0</f>
        <v>0</v>
      </c>
      <c r="S122" s="30">
        <f t="shared" si="64"/>
        <v>0</v>
      </c>
    </row>
    <row r="123" ht="48.75" customHeight="1">
      <c r="A123" s="17">
        <v>5.0</v>
      </c>
      <c r="B123" s="18" t="s">
        <v>23</v>
      </c>
      <c r="C123" s="19" t="s">
        <v>28</v>
      </c>
      <c r="D123" s="12"/>
      <c r="E123" s="46" t="s">
        <v>17</v>
      </c>
      <c r="F123" s="47">
        <v>0.7986111111111112</v>
      </c>
      <c r="G123" s="48"/>
      <c r="H123" s="49"/>
      <c r="I123" s="52"/>
      <c r="J123" s="51"/>
      <c r="K123" s="51"/>
      <c r="L123" s="51"/>
      <c r="M123" s="48"/>
      <c r="N123" s="26">
        <v>5.0</v>
      </c>
      <c r="O123" s="27" t="s">
        <v>23</v>
      </c>
      <c r="P123" s="28">
        <v>0.0</v>
      </c>
      <c r="Q123" s="29">
        <v>0.0</v>
      </c>
      <c r="R123" s="30">
        <f t="shared" ref="R123:S123" si="65">0</f>
        <v>0</v>
      </c>
      <c r="S123" s="30">
        <f t="shared" si="65"/>
        <v>0</v>
      </c>
    </row>
    <row r="124" ht="48.75" customHeight="1">
      <c r="A124" s="17">
        <v>6.0</v>
      </c>
      <c r="B124" s="18" t="s">
        <v>20</v>
      </c>
      <c r="C124" s="19" t="s">
        <v>30</v>
      </c>
      <c r="D124" s="12"/>
      <c r="E124" s="31"/>
      <c r="F124" s="31"/>
      <c r="G124" s="48"/>
      <c r="H124" s="31"/>
      <c r="I124" s="52"/>
      <c r="J124" s="51"/>
      <c r="K124" s="51"/>
      <c r="L124" s="51"/>
      <c r="M124" s="48"/>
      <c r="N124" s="26">
        <v>6.0</v>
      </c>
      <c r="O124" s="27" t="s">
        <v>20</v>
      </c>
      <c r="P124" s="28">
        <v>0.0</v>
      </c>
      <c r="Q124" s="29">
        <v>0.0</v>
      </c>
      <c r="R124" s="30">
        <f t="shared" ref="R124:S124" si="66">0</f>
        <v>0</v>
      </c>
      <c r="S124" s="30">
        <f t="shared" si="66"/>
        <v>0</v>
      </c>
    </row>
    <row r="125" ht="48.75" customHeight="1">
      <c r="A125" s="38"/>
      <c r="B125" s="39"/>
      <c r="C125" s="39"/>
      <c r="D125" s="39"/>
      <c r="E125" s="32" t="s">
        <v>17</v>
      </c>
      <c r="F125" s="33">
        <v>0.8333333333333334</v>
      </c>
      <c r="G125" s="34"/>
      <c r="H125" s="35"/>
      <c r="I125" s="18"/>
      <c r="J125" s="36"/>
      <c r="K125" s="36"/>
      <c r="L125" s="37"/>
      <c r="M125" s="34"/>
      <c r="N125" s="40"/>
      <c r="O125" s="41"/>
      <c r="P125" s="42"/>
      <c r="Q125" s="43"/>
      <c r="R125" s="44"/>
      <c r="S125" s="44"/>
    </row>
    <row r="126" ht="48.75" customHeight="1">
      <c r="A126" s="38"/>
      <c r="B126" s="39"/>
      <c r="C126" s="39"/>
      <c r="D126" s="39"/>
      <c r="E126" s="31"/>
      <c r="F126" s="31"/>
      <c r="G126" s="34"/>
      <c r="H126" s="31"/>
      <c r="I126" s="18"/>
      <c r="J126" s="36"/>
      <c r="K126" s="36"/>
      <c r="L126" s="37"/>
      <c r="M126" s="34"/>
      <c r="N126" s="40"/>
      <c r="O126" s="41"/>
      <c r="P126" s="42"/>
      <c r="Q126" s="43"/>
      <c r="R126" s="44"/>
      <c r="S126" s="44"/>
    </row>
    <row r="127" ht="48.75" customHeight="1">
      <c r="A127" s="6"/>
      <c r="B127" s="2"/>
      <c r="C127" s="2"/>
      <c r="D127" s="2"/>
      <c r="E127" s="2"/>
      <c r="F127" s="2"/>
      <c r="G127" s="2"/>
      <c r="H127" s="2"/>
      <c r="J127" s="7" t="s">
        <v>2</v>
      </c>
    </row>
    <row r="128" ht="48.75" customHeight="1">
      <c r="A128" s="8" t="s">
        <v>3</v>
      </c>
      <c r="B128" s="8" t="s">
        <v>4</v>
      </c>
      <c r="C128" s="8" t="s">
        <v>5</v>
      </c>
      <c r="E128" s="9"/>
      <c r="F128" s="9"/>
      <c r="G128" s="10" t="s">
        <v>6</v>
      </c>
      <c r="H128" s="11" t="s">
        <v>50</v>
      </c>
      <c r="I128" s="12"/>
      <c r="J128" s="13">
        <v>1.0</v>
      </c>
      <c r="K128" s="13">
        <v>2.0</v>
      </c>
      <c r="L128" s="13">
        <v>3.0</v>
      </c>
      <c r="M128" s="10" t="s">
        <v>8</v>
      </c>
      <c r="N128" s="14" t="s">
        <v>9</v>
      </c>
      <c r="O128" s="14" t="s">
        <v>10</v>
      </c>
      <c r="P128" s="15" t="s">
        <v>11</v>
      </c>
      <c r="Q128" s="15" t="s">
        <v>12</v>
      </c>
      <c r="R128" s="16" t="s">
        <v>13</v>
      </c>
      <c r="S128" s="16" t="s">
        <v>14</v>
      </c>
    </row>
    <row r="129" ht="48.75" customHeight="1">
      <c r="A129" s="17">
        <v>1.0</v>
      </c>
      <c r="B129" s="18" t="s">
        <v>15</v>
      </c>
      <c r="C129" s="19" t="s">
        <v>16</v>
      </c>
      <c r="D129" s="12"/>
      <c r="E129" s="46" t="s">
        <v>17</v>
      </c>
      <c r="F129" s="47">
        <v>0.7291666666666666</v>
      </c>
      <c r="G129" s="48"/>
      <c r="H129" s="49"/>
      <c r="I129" s="52"/>
      <c r="J129" s="51"/>
      <c r="K129" s="51"/>
      <c r="L129" s="51"/>
      <c r="M129" s="48"/>
      <c r="N129" s="26">
        <v>1.0</v>
      </c>
      <c r="O129" s="27" t="s">
        <v>15</v>
      </c>
      <c r="P129" s="28">
        <v>0.0</v>
      </c>
      <c r="Q129" s="29">
        <v>0.0</v>
      </c>
      <c r="R129" s="30">
        <f t="shared" ref="R129:S129" si="67">0</f>
        <v>0</v>
      </c>
      <c r="S129" s="30">
        <f t="shared" si="67"/>
        <v>0</v>
      </c>
    </row>
    <row r="130" ht="48.75" customHeight="1">
      <c r="A130" s="17">
        <v>2.0</v>
      </c>
      <c r="B130" s="18" t="s">
        <v>21</v>
      </c>
      <c r="C130" s="19" t="s">
        <v>22</v>
      </c>
      <c r="D130" s="12"/>
      <c r="E130" s="31"/>
      <c r="F130" s="31"/>
      <c r="G130" s="48"/>
      <c r="H130" s="31"/>
      <c r="I130" s="52"/>
      <c r="J130" s="51"/>
      <c r="K130" s="51"/>
      <c r="L130" s="51"/>
      <c r="M130" s="48"/>
      <c r="N130" s="26">
        <v>2.0</v>
      </c>
      <c r="O130" s="27" t="s">
        <v>21</v>
      </c>
      <c r="P130" s="28">
        <v>0.0</v>
      </c>
      <c r="Q130" s="29">
        <v>0.0</v>
      </c>
      <c r="R130" s="30">
        <f t="shared" ref="R130:S130" si="68">0</f>
        <v>0</v>
      </c>
      <c r="S130" s="30">
        <f t="shared" si="68"/>
        <v>0</v>
      </c>
    </row>
    <row r="131" ht="48.75" customHeight="1">
      <c r="A131" s="17">
        <v>3.0</v>
      </c>
      <c r="B131" s="18" t="s">
        <v>24</v>
      </c>
      <c r="C131" s="19" t="s">
        <v>25</v>
      </c>
      <c r="D131" s="12"/>
      <c r="E131" s="32" t="s">
        <v>17</v>
      </c>
      <c r="F131" s="33">
        <v>0.7638888888888888</v>
      </c>
      <c r="G131" s="34"/>
      <c r="H131" s="35"/>
      <c r="I131" s="18"/>
      <c r="J131" s="36"/>
      <c r="K131" s="36"/>
      <c r="L131" s="37"/>
      <c r="M131" s="34"/>
      <c r="N131" s="26">
        <v>3.0</v>
      </c>
      <c r="O131" s="27" t="s">
        <v>24</v>
      </c>
      <c r="P131" s="28">
        <v>0.0</v>
      </c>
      <c r="Q131" s="29">
        <v>0.0</v>
      </c>
      <c r="R131" s="30">
        <f t="shared" ref="R131:S131" si="69">0</f>
        <v>0</v>
      </c>
      <c r="S131" s="30">
        <f t="shared" si="69"/>
        <v>0</v>
      </c>
    </row>
    <row r="132" ht="48.75" customHeight="1">
      <c r="A132" s="17">
        <v>4.0</v>
      </c>
      <c r="B132" s="18" t="s">
        <v>19</v>
      </c>
      <c r="C132" s="19" t="s">
        <v>27</v>
      </c>
      <c r="D132" s="12"/>
      <c r="E132" s="31"/>
      <c r="F132" s="31"/>
      <c r="G132" s="34"/>
      <c r="H132" s="31"/>
      <c r="I132" s="18"/>
      <c r="J132" s="36"/>
      <c r="K132" s="36"/>
      <c r="L132" s="37"/>
      <c r="M132" s="34"/>
      <c r="N132" s="26">
        <v>4.0</v>
      </c>
      <c r="O132" s="27" t="s">
        <v>19</v>
      </c>
      <c r="P132" s="28">
        <v>0.0</v>
      </c>
      <c r="Q132" s="29">
        <v>0.0</v>
      </c>
      <c r="R132" s="30">
        <f t="shared" ref="R132:S132" si="70">0</f>
        <v>0</v>
      </c>
      <c r="S132" s="30">
        <f t="shared" si="70"/>
        <v>0</v>
      </c>
    </row>
    <row r="133" ht="48.75" customHeight="1">
      <c r="A133" s="17">
        <v>5.0</v>
      </c>
      <c r="B133" s="18" t="s">
        <v>23</v>
      </c>
      <c r="C133" s="19" t="s">
        <v>28</v>
      </c>
      <c r="D133" s="12"/>
      <c r="E133" s="46" t="s">
        <v>17</v>
      </c>
      <c r="F133" s="47">
        <v>0.7986111111111112</v>
      </c>
      <c r="G133" s="48"/>
      <c r="H133" s="49"/>
      <c r="I133" s="52"/>
      <c r="J133" s="51"/>
      <c r="K133" s="51"/>
      <c r="L133" s="51"/>
      <c r="M133" s="48"/>
      <c r="N133" s="26">
        <v>5.0</v>
      </c>
      <c r="O133" s="27" t="s">
        <v>23</v>
      </c>
      <c r="P133" s="28">
        <v>0.0</v>
      </c>
      <c r="Q133" s="29">
        <v>0.0</v>
      </c>
      <c r="R133" s="30">
        <f t="shared" ref="R133:S133" si="71">0</f>
        <v>0</v>
      </c>
      <c r="S133" s="30">
        <f t="shared" si="71"/>
        <v>0</v>
      </c>
    </row>
    <row r="134" ht="48.75" customHeight="1">
      <c r="A134" s="17">
        <v>6.0</v>
      </c>
      <c r="B134" s="18" t="s">
        <v>20</v>
      </c>
      <c r="C134" s="19" t="s">
        <v>30</v>
      </c>
      <c r="D134" s="12"/>
      <c r="E134" s="31"/>
      <c r="F134" s="31"/>
      <c r="G134" s="48"/>
      <c r="H134" s="31"/>
      <c r="I134" s="52"/>
      <c r="J134" s="51"/>
      <c r="K134" s="51"/>
      <c r="L134" s="51"/>
      <c r="M134" s="48"/>
      <c r="N134" s="26">
        <v>6.0</v>
      </c>
      <c r="O134" s="27" t="s">
        <v>20</v>
      </c>
      <c r="P134" s="28">
        <v>0.0</v>
      </c>
      <c r="Q134" s="29">
        <v>0.0</v>
      </c>
      <c r="R134" s="30">
        <f t="shared" ref="R134:S134" si="72">0</f>
        <v>0</v>
      </c>
      <c r="S134" s="30">
        <f t="shared" si="72"/>
        <v>0</v>
      </c>
    </row>
    <row r="135" ht="48.75" customHeight="1">
      <c r="A135" s="38"/>
      <c r="B135" s="39"/>
      <c r="C135" s="39"/>
      <c r="D135" s="39"/>
      <c r="E135" s="32" t="s">
        <v>17</v>
      </c>
      <c r="F135" s="33">
        <v>0.8333333333333334</v>
      </c>
      <c r="G135" s="34"/>
      <c r="H135" s="35"/>
      <c r="I135" s="18"/>
      <c r="J135" s="36"/>
      <c r="K135" s="36"/>
      <c r="L135" s="37"/>
      <c r="M135" s="34"/>
      <c r="N135" s="40"/>
      <c r="O135" s="41"/>
      <c r="P135" s="42"/>
      <c r="Q135" s="43"/>
      <c r="R135" s="44"/>
      <c r="S135" s="44"/>
    </row>
    <row r="136" ht="48.75" customHeight="1">
      <c r="A136" s="38"/>
      <c r="B136" s="39"/>
      <c r="C136" s="39"/>
      <c r="D136" s="39"/>
      <c r="E136" s="31"/>
      <c r="F136" s="31"/>
      <c r="G136" s="34"/>
      <c r="H136" s="31"/>
      <c r="I136" s="18"/>
      <c r="J136" s="36"/>
      <c r="K136" s="36"/>
      <c r="L136" s="37"/>
      <c r="M136" s="34"/>
      <c r="N136" s="40"/>
      <c r="O136" s="41"/>
      <c r="P136" s="42"/>
      <c r="Q136" s="43"/>
      <c r="R136" s="44"/>
      <c r="S136" s="44"/>
    </row>
    <row r="137" ht="48.75" customHeight="1">
      <c r="A137" s="6"/>
      <c r="B137" s="2"/>
      <c r="C137" s="2"/>
      <c r="D137" s="2"/>
      <c r="E137" s="2"/>
      <c r="F137" s="2"/>
      <c r="G137" s="2"/>
      <c r="H137" s="2"/>
      <c r="J137" s="7" t="s">
        <v>2</v>
      </c>
    </row>
    <row r="138" ht="48.75" customHeight="1">
      <c r="A138" s="8" t="s">
        <v>3</v>
      </c>
      <c r="B138" s="8" t="s">
        <v>4</v>
      </c>
      <c r="C138" s="8" t="s">
        <v>5</v>
      </c>
      <c r="E138" s="9"/>
      <c r="F138" s="9"/>
      <c r="G138" s="10" t="s">
        <v>6</v>
      </c>
      <c r="H138" s="11" t="s">
        <v>50</v>
      </c>
      <c r="I138" s="12"/>
      <c r="J138" s="13">
        <v>1.0</v>
      </c>
      <c r="K138" s="13">
        <v>2.0</v>
      </c>
      <c r="L138" s="13">
        <v>3.0</v>
      </c>
      <c r="M138" s="10" t="s">
        <v>8</v>
      </c>
      <c r="N138" s="14" t="s">
        <v>9</v>
      </c>
      <c r="O138" s="14" t="s">
        <v>10</v>
      </c>
      <c r="P138" s="15" t="s">
        <v>11</v>
      </c>
      <c r="Q138" s="15" t="s">
        <v>12</v>
      </c>
      <c r="R138" s="16" t="s">
        <v>13</v>
      </c>
      <c r="S138" s="16" t="s">
        <v>14</v>
      </c>
    </row>
    <row r="139" ht="48.75" customHeight="1">
      <c r="A139" s="17">
        <v>1.0</v>
      </c>
      <c r="B139" s="18" t="s">
        <v>15</v>
      </c>
      <c r="C139" s="19" t="s">
        <v>16</v>
      </c>
      <c r="D139" s="12"/>
      <c r="E139" s="46" t="s">
        <v>17</v>
      </c>
      <c r="F139" s="47">
        <v>0.7291666666666666</v>
      </c>
      <c r="G139" s="48"/>
      <c r="H139" s="49"/>
      <c r="I139" s="52"/>
      <c r="J139" s="51"/>
      <c r="K139" s="51"/>
      <c r="L139" s="51"/>
      <c r="M139" s="48"/>
      <c r="N139" s="26">
        <v>1.0</v>
      </c>
      <c r="O139" s="27" t="s">
        <v>15</v>
      </c>
      <c r="P139" s="28">
        <v>0.0</v>
      </c>
      <c r="Q139" s="29">
        <v>0.0</v>
      </c>
      <c r="R139" s="30">
        <f t="shared" ref="R139:S139" si="73">0</f>
        <v>0</v>
      </c>
      <c r="S139" s="30">
        <f t="shared" si="73"/>
        <v>0</v>
      </c>
    </row>
    <row r="140" ht="48.75" customHeight="1">
      <c r="A140" s="17">
        <v>2.0</v>
      </c>
      <c r="B140" s="18" t="s">
        <v>21</v>
      </c>
      <c r="C140" s="19" t="s">
        <v>22</v>
      </c>
      <c r="D140" s="12"/>
      <c r="E140" s="31"/>
      <c r="F140" s="31"/>
      <c r="G140" s="48"/>
      <c r="H140" s="31"/>
      <c r="I140" s="52"/>
      <c r="J140" s="51"/>
      <c r="K140" s="51"/>
      <c r="L140" s="51"/>
      <c r="M140" s="48"/>
      <c r="N140" s="26">
        <v>2.0</v>
      </c>
      <c r="O140" s="27" t="s">
        <v>21</v>
      </c>
      <c r="P140" s="28">
        <v>0.0</v>
      </c>
      <c r="Q140" s="29">
        <v>0.0</v>
      </c>
      <c r="R140" s="30">
        <f t="shared" ref="R140:S140" si="74">0</f>
        <v>0</v>
      </c>
      <c r="S140" s="30">
        <f t="shared" si="74"/>
        <v>0</v>
      </c>
    </row>
    <row r="141" ht="48.75" customHeight="1">
      <c r="A141" s="17">
        <v>3.0</v>
      </c>
      <c r="B141" s="18" t="s">
        <v>24</v>
      </c>
      <c r="C141" s="19" t="s">
        <v>25</v>
      </c>
      <c r="D141" s="12"/>
      <c r="E141" s="32" t="s">
        <v>17</v>
      </c>
      <c r="F141" s="33">
        <v>0.7638888888888888</v>
      </c>
      <c r="G141" s="34"/>
      <c r="H141" s="35"/>
      <c r="I141" s="18"/>
      <c r="J141" s="36"/>
      <c r="K141" s="36"/>
      <c r="L141" s="37"/>
      <c r="M141" s="34"/>
      <c r="N141" s="26">
        <v>3.0</v>
      </c>
      <c r="O141" s="27" t="s">
        <v>24</v>
      </c>
      <c r="P141" s="28">
        <v>0.0</v>
      </c>
      <c r="Q141" s="29">
        <v>0.0</v>
      </c>
      <c r="R141" s="30">
        <f t="shared" ref="R141:S141" si="75">0</f>
        <v>0</v>
      </c>
      <c r="S141" s="30">
        <f t="shared" si="75"/>
        <v>0</v>
      </c>
    </row>
    <row r="142" ht="48.75" customHeight="1">
      <c r="A142" s="17">
        <v>4.0</v>
      </c>
      <c r="B142" s="18" t="s">
        <v>19</v>
      </c>
      <c r="C142" s="19" t="s">
        <v>27</v>
      </c>
      <c r="D142" s="12"/>
      <c r="E142" s="31"/>
      <c r="F142" s="31"/>
      <c r="G142" s="34"/>
      <c r="H142" s="31"/>
      <c r="I142" s="18"/>
      <c r="J142" s="36"/>
      <c r="K142" s="36"/>
      <c r="L142" s="37"/>
      <c r="M142" s="34"/>
      <c r="N142" s="26">
        <v>4.0</v>
      </c>
      <c r="O142" s="27" t="s">
        <v>19</v>
      </c>
      <c r="P142" s="28">
        <v>0.0</v>
      </c>
      <c r="Q142" s="29">
        <v>0.0</v>
      </c>
      <c r="R142" s="30">
        <f t="shared" ref="R142:S142" si="76">0</f>
        <v>0</v>
      </c>
      <c r="S142" s="30">
        <f t="shared" si="76"/>
        <v>0</v>
      </c>
    </row>
    <row r="143" ht="48.75" customHeight="1">
      <c r="A143" s="17">
        <v>5.0</v>
      </c>
      <c r="B143" s="18" t="s">
        <v>23</v>
      </c>
      <c r="C143" s="19" t="s">
        <v>28</v>
      </c>
      <c r="D143" s="12"/>
      <c r="E143" s="46" t="s">
        <v>17</v>
      </c>
      <c r="F143" s="47">
        <v>0.7986111111111112</v>
      </c>
      <c r="G143" s="48"/>
      <c r="H143" s="49"/>
      <c r="I143" s="52"/>
      <c r="J143" s="51"/>
      <c r="K143" s="51"/>
      <c r="L143" s="51"/>
      <c r="M143" s="48"/>
      <c r="N143" s="26">
        <v>5.0</v>
      </c>
      <c r="O143" s="27" t="s">
        <v>23</v>
      </c>
      <c r="P143" s="28">
        <v>0.0</v>
      </c>
      <c r="Q143" s="29">
        <v>0.0</v>
      </c>
      <c r="R143" s="30">
        <f t="shared" ref="R143:S143" si="77">0</f>
        <v>0</v>
      </c>
      <c r="S143" s="30">
        <f t="shared" si="77"/>
        <v>0</v>
      </c>
    </row>
    <row r="144" ht="48.75" customHeight="1">
      <c r="A144" s="17">
        <v>6.0</v>
      </c>
      <c r="B144" s="18" t="s">
        <v>20</v>
      </c>
      <c r="C144" s="19" t="s">
        <v>30</v>
      </c>
      <c r="D144" s="12"/>
      <c r="E144" s="31"/>
      <c r="F144" s="31"/>
      <c r="G144" s="48"/>
      <c r="H144" s="31"/>
      <c r="I144" s="52"/>
      <c r="J144" s="51"/>
      <c r="K144" s="51"/>
      <c r="L144" s="51"/>
      <c r="M144" s="48"/>
      <c r="N144" s="26">
        <v>6.0</v>
      </c>
      <c r="O144" s="27" t="s">
        <v>20</v>
      </c>
      <c r="P144" s="28">
        <v>0.0</v>
      </c>
      <c r="Q144" s="29">
        <v>0.0</v>
      </c>
      <c r="R144" s="30">
        <f t="shared" ref="R144:S144" si="78">0</f>
        <v>0</v>
      </c>
      <c r="S144" s="30">
        <f t="shared" si="78"/>
        <v>0</v>
      </c>
    </row>
    <row r="145" ht="48.75" customHeight="1">
      <c r="A145" s="38"/>
      <c r="B145" s="39"/>
      <c r="C145" s="39"/>
      <c r="D145" s="39"/>
      <c r="E145" s="32" t="s">
        <v>17</v>
      </c>
      <c r="F145" s="33">
        <v>0.8333333333333334</v>
      </c>
      <c r="G145" s="34"/>
      <c r="H145" s="35"/>
      <c r="I145" s="18"/>
      <c r="J145" s="36"/>
      <c r="K145" s="36"/>
      <c r="L145" s="37"/>
      <c r="M145" s="34"/>
      <c r="N145" s="40"/>
      <c r="O145" s="41"/>
      <c r="P145" s="42"/>
      <c r="Q145" s="43"/>
      <c r="R145" s="44"/>
      <c r="S145" s="44"/>
    </row>
    <row r="146" ht="48.75" customHeight="1">
      <c r="A146" s="38"/>
      <c r="B146" s="39"/>
      <c r="C146" s="39"/>
      <c r="D146" s="39"/>
      <c r="E146" s="31"/>
      <c r="F146" s="31"/>
      <c r="G146" s="34"/>
      <c r="H146" s="31"/>
      <c r="I146" s="18"/>
      <c r="J146" s="36"/>
      <c r="K146" s="36"/>
      <c r="L146" s="37"/>
      <c r="M146" s="34"/>
      <c r="N146" s="40"/>
      <c r="O146" s="41"/>
      <c r="P146" s="42"/>
      <c r="Q146" s="43"/>
      <c r="R146" s="44"/>
      <c r="S146" s="44"/>
    </row>
    <row r="147" ht="48.75" customHeight="1">
      <c r="A147" s="6"/>
      <c r="B147" s="2"/>
      <c r="C147" s="2"/>
      <c r="D147" s="2"/>
      <c r="E147" s="2"/>
      <c r="F147" s="2"/>
      <c r="G147" s="2"/>
      <c r="H147" s="2"/>
      <c r="J147" s="7" t="s">
        <v>2</v>
      </c>
    </row>
    <row r="148" ht="48.75" customHeight="1">
      <c r="A148" s="8" t="s">
        <v>3</v>
      </c>
      <c r="B148" s="8" t="s">
        <v>4</v>
      </c>
      <c r="C148" s="8" t="s">
        <v>5</v>
      </c>
      <c r="E148" s="9"/>
      <c r="F148" s="9"/>
      <c r="G148" s="10" t="s">
        <v>6</v>
      </c>
      <c r="H148" s="11" t="s">
        <v>50</v>
      </c>
      <c r="I148" s="12"/>
      <c r="J148" s="13">
        <v>1.0</v>
      </c>
      <c r="K148" s="13">
        <v>2.0</v>
      </c>
      <c r="L148" s="13">
        <v>3.0</v>
      </c>
      <c r="M148" s="10" t="s">
        <v>8</v>
      </c>
      <c r="N148" s="14" t="s">
        <v>9</v>
      </c>
      <c r="O148" s="14" t="s">
        <v>10</v>
      </c>
      <c r="P148" s="15" t="s">
        <v>11</v>
      </c>
      <c r="Q148" s="15" t="s">
        <v>12</v>
      </c>
      <c r="R148" s="16" t="s">
        <v>13</v>
      </c>
      <c r="S148" s="16" t="s">
        <v>14</v>
      </c>
    </row>
    <row r="149" ht="48.75" customHeight="1">
      <c r="A149" s="17">
        <v>1.0</v>
      </c>
      <c r="B149" s="18" t="s">
        <v>15</v>
      </c>
      <c r="C149" s="19" t="s">
        <v>16</v>
      </c>
      <c r="D149" s="12"/>
      <c r="E149" s="46" t="s">
        <v>17</v>
      </c>
      <c r="F149" s="47">
        <v>0.7291666666666666</v>
      </c>
      <c r="G149" s="48"/>
      <c r="H149" s="49"/>
      <c r="I149" s="52"/>
      <c r="J149" s="51"/>
      <c r="K149" s="51"/>
      <c r="L149" s="51"/>
      <c r="M149" s="48"/>
      <c r="N149" s="26">
        <v>1.0</v>
      </c>
      <c r="O149" s="27" t="s">
        <v>15</v>
      </c>
      <c r="P149" s="28">
        <v>0.0</v>
      </c>
      <c r="Q149" s="29">
        <v>0.0</v>
      </c>
      <c r="R149" s="30">
        <f t="shared" ref="R149:S149" si="79">0</f>
        <v>0</v>
      </c>
      <c r="S149" s="30">
        <f t="shared" si="79"/>
        <v>0</v>
      </c>
    </row>
    <row r="150" ht="48.75" customHeight="1">
      <c r="A150" s="17">
        <v>2.0</v>
      </c>
      <c r="B150" s="18" t="s">
        <v>21</v>
      </c>
      <c r="C150" s="19" t="s">
        <v>22</v>
      </c>
      <c r="D150" s="12"/>
      <c r="E150" s="31"/>
      <c r="F150" s="31"/>
      <c r="G150" s="48"/>
      <c r="H150" s="31"/>
      <c r="I150" s="52"/>
      <c r="J150" s="51"/>
      <c r="K150" s="51"/>
      <c r="L150" s="51"/>
      <c r="M150" s="48"/>
      <c r="N150" s="26">
        <v>2.0</v>
      </c>
      <c r="O150" s="27" t="s">
        <v>21</v>
      </c>
      <c r="P150" s="28">
        <v>0.0</v>
      </c>
      <c r="Q150" s="29">
        <v>0.0</v>
      </c>
      <c r="R150" s="30">
        <f t="shared" ref="R150:S150" si="80">0</f>
        <v>0</v>
      </c>
      <c r="S150" s="30">
        <f t="shared" si="80"/>
        <v>0</v>
      </c>
    </row>
    <row r="151" ht="48.75" customHeight="1">
      <c r="A151" s="17">
        <v>3.0</v>
      </c>
      <c r="B151" s="18" t="s">
        <v>24</v>
      </c>
      <c r="C151" s="19" t="s">
        <v>25</v>
      </c>
      <c r="D151" s="12"/>
      <c r="E151" s="32" t="s">
        <v>17</v>
      </c>
      <c r="F151" s="33">
        <v>0.7638888888888888</v>
      </c>
      <c r="G151" s="34"/>
      <c r="H151" s="35"/>
      <c r="I151" s="18"/>
      <c r="J151" s="36"/>
      <c r="K151" s="36"/>
      <c r="L151" s="37"/>
      <c r="M151" s="34"/>
      <c r="N151" s="26">
        <v>3.0</v>
      </c>
      <c r="O151" s="27" t="s">
        <v>24</v>
      </c>
      <c r="P151" s="28">
        <v>0.0</v>
      </c>
      <c r="Q151" s="29">
        <v>0.0</v>
      </c>
      <c r="R151" s="30">
        <f t="shared" ref="R151:S151" si="81">0</f>
        <v>0</v>
      </c>
      <c r="S151" s="30">
        <f t="shared" si="81"/>
        <v>0</v>
      </c>
    </row>
    <row r="152" ht="48.75" customHeight="1">
      <c r="A152" s="17">
        <v>4.0</v>
      </c>
      <c r="B152" s="18" t="s">
        <v>19</v>
      </c>
      <c r="C152" s="19" t="s">
        <v>27</v>
      </c>
      <c r="D152" s="12"/>
      <c r="E152" s="31"/>
      <c r="F152" s="31"/>
      <c r="G152" s="34"/>
      <c r="H152" s="31"/>
      <c r="I152" s="18"/>
      <c r="J152" s="36"/>
      <c r="K152" s="36"/>
      <c r="L152" s="37"/>
      <c r="M152" s="34"/>
      <c r="N152" s="26">
        <v>4.0</v>
      </c>
      <c r="O152" s="27" t="s">
        <v>19</v>
      </c>
      <c r="P152" s="28">
        <v>0.0</v>
      </c>
      <c r="Q152" s="29">
        <v>0.0</v>
      </c>
      <c r="R152" s="30">
        <f t="shared" ref="R152:S152" si="82">0</f>
        <v>0</v>
      </c>
      <c r="S152" s="30">
        <f t="shared" si="82"/>
        <v>0</v>
      </c>
    </row>
    <row r="153" ht="48.75" customHeight="1">
      <c r="A153" s="17">
        <v>5.0</v>
      </c>
      <c r="B153" s="18" t="s">
        <v>23</v>
      </c>
      <c r="C153" s="19" t="s">
        <v>28</v>
      </c>
      <c r="D153" s="12"/>
      <c r="E153" s="46" t="s">
        <v>17</v>
      </c>
      <c r="F153" s="47">
        <v>0.7986111111111112</v>
      </c>
      <c r="G153" s="48"/>
      <c r="H153" s="49"/>
      <c r="I153" s="52"/>
      <c r="J153" s="51"/>
      <c r="K153" s="51"/>
      <c r="L153" s="51"/>
      <c r="M153" s="48"/>
      <c r="N153" s="26">
        <v>5.0</v>
      </c>
      <c r="O153" s="27" t="s">
        <v>23</v>
      </c>
      <c r="P153" s="28">
        <v>0.0</v>
      </c>
      <c r="Q153" s="29">
        <v>0.0</v>
      </c>
      <c r="R153" s="30">
        <f t="shared" ref="R153:S153" si="83">0</f>
        <v>0</v>
      </c>
      <c r="S153" s="30">
        <f t="shared" si="83"/>
        <v>0</v>
      </c>
    </row>
    <row r="154" ht="48.75" customHeight="1">
      <c r="A154" s="17">
        <v>6.0</v>
      </c>
      <c r="B154" s="18" t="s">
        <v>20</v>
      </c>
      <c r="C154" s="19" t="s">
        <v>30</v>
      </c>
      <c r="D154" s="12"/>
      <c r="E154" s="31"/>
      <c r="F154" s="31"/>
      <c r="G154" s="48"/>
      <c r="H154" s="31"/>
      <c r="I154" s="52"/>
      <c r="J154" s="51"/>
      <c r="K154" s="51"/>
      <c r="L154" s="51"/>
      <c r="M154" s="48"/>
      <c r="N154" s="26">
        <v>6.0</v>
      </c>
      <c r="O154" s="27" t="s">
        <v>20</v>
      </c>
      <c r="P154" s="28">
        <v>0.0</v>
      </c>
      <c r="Q154" s="29">
        <v>0.0</v>
      </c>
      <c r="R154" s="30">
        <f t="shared" ref="R154:S154" si="84">0</f>
        <v>0</v>
      </c>
      <c r="S154" s="30">
        <f t="shared" si="84"/>
        <v>0</v>
      </c>
    </row>
    <row r="155" ht="48.75" customHeight="1">
      <c r="A155" s="38"/>
      <c r="B155" s="39"/>
      <c r="C155" s="39"/>
      <c r="D155" s="39"/>
      <c r="E155" s="32" t="s">
        <v>17</v>
      </c>
      <c r="F155" s="33">
        <v>0.8333333333333334</v>
      </c>
      <c r="G155" s="34"/>
      <c r="H155" s="35"/>
      <c r="I155" s="18"/>
      <c r="J155" s="36"/>
      <c r="K155" s="36"/>
      <c r="L155" s="37"/>
      <c r="M155" s="34"/>
      <c r="N155" s="40"/>
      <c r="O155" s="41"/>
      <c r="P155" s="42"/>
      <c r="Q155" s="43"/>
      <c r="R155" s="44"/>
      <c r="S155" s="44"/>
    </row>
    <row r="156" ht="48.75" customHeight="1">
      <c r="A156" s="38"/>
      <c r="B156" s="39"/>
      <c r="C156" s="39"/>
      <c r="D156" s="39"/>
      <c r="E156" s="31"/>
      <c r="F156" s="31"/>
      <c r="G156" s="34"/>
      <c r="H156" s="31"/>
      <c r="I156" s="18"/>
      <c r="J156" s="36"/>
      <c r="K156" s="36"/>
      <c r="L156" s="37"/>
      <c r="M156" s="34"/>
      <c r="N156" s="40"/>
      <c r="O156" s="41"/>
      <c r="P156" s="42"/>
      <c r="Q156" s="43"/>
      <c r="R156" s="44"/>
      <c r="S156" s="44"/>
    </row>
    <row r="157" ht="48.75" customHeight="1">
      <c r="A157" s="6"/>
      <c r="B157" s="2"/>
      <c r="C157" s="2"/>
      <c r="D157" s="2"/>
      <c r="E157" s="2"/>
      <c r="F157" s="2"/>
      <c r="G157" s="2"/>
      <c r="H157" s="2"/>
      <c r="J157" s="7" t="s">
        <v>2</v>
      </c>
    </row>
    <row r="158" ht="48.75" customHeight="1">
      <c r="A158" s="8" t="s">
        <v>3</v>
      </c>
      <c r="B158" s="8" t="s">
        <v>4</v>
      </c>
      <c r="C158" s="8" t="s">
        <v>5</v>
      </c>
      <c r="E158" s="9"/>
      <c r="F158" s="9"/>
      <c r="G158" s="10" t="s">
        <v>6</v>
      </c>
      <c r="H158" s="11" t="s">
        <v>50</v>
      </c>
      <c r="I158" s="12"/>
      <c r="J158" s="13">
        <v>1.0</v>
      </c>
      <c r="K158" s="13">
        <v>2.0</v>
      </c>
      <c r="L158" s="13">
        <v>3.0</v>
      </c>
      <c r="M158" s="10" t="s">
        <v>8</v>
      </c>
      <c r="N158" s="14" t="s">
        <v>9</v>
      </c>
      <c r="O158" s="14" t="s">
        <v>10</v>
      </c>
      <c r="P158" s="15" t="s">
        <v>11</v>
      </c>
      <c r="Q158" s="15" t="s">
        <v>12</v>
      </c>
      <c r="R158" s="16" t="s">
        <v>13</v>
      </c>
      <c r="S158" s="16" t="s">
        <v>14</v>
      </c>
    </row>
    <row r="159" ht="48.75" customHeight="1">
      <c r="A159" s="17">
        <v>1.0</v>
      </c>
      <c r="B159" s="18" t="s">
        <v>15</v>
      </c>
      <c r="C159" s="19" t="s">
        <v>16</v>
      </c>
      <c r="D159" s="12"/>
      <c r="E159" s="46" t="s">
        <v>17</v>
      </c>
      <c r="F159" s="47">
        <v>0.7291666666666666</v>
      </c>
      <c r="G159" s="48"/>
      <c r="H159" s="49"/>
      <c r="I159" s="52"/>
      <c r="J159" s="51"/>
      <c r="K159" s="51"/>
      <c r="L159" s="51"/>
      <c r="M159" s="48"/>
      <c r="N159" s="26">
        <v>1.0</v>
      </c>
      <c r="O159" s="27" t="s">
        <v>15</v>
      </c>
      <c r="P159" s="28">
        <v>0.0</v>
      </c>
      <c r="Q159" s="29">
        <v>0.0</v>
      </c>
      <c r="R159" s="30">
        <f t="shared" ref="R159:S159" si="85">0</f>
        <v>0</v>
      </c>
      <c r="S159" s="30">
        <f t="shared" si="85"/>
        <v>0</v>
      </c>
    </row>
    <row r="160" ht="48.75" customHeight="1">
      <c r="A160" s="17">
        <v>2.0</v>
      </c>
      <c r="B160" s="18" t="s">
        <v>21</v>
      </c>
      <c r="C160" s="19" t="s">
        <v>22</v>
      </c>
      <c r="D160" s="12"/>
      <c r="E160" s="31"/>
      <c r="F160" s="31"/>
      <c r="G160" s="48"/>
      <c r="H160" s="31"/>
      <c r="I160" s="52"/>
      <c r="J160" s="51"/>
      <c r="K160" s="51"/>
      <c r="L160" s="51"/>
      <c r="M160" s="48"/>
      <c r="N160" s="26">
        <v>2.0</v>
      </c>
      <c r="O160" s="27" t="s">
        <v>21</v>
      </c>
      <c r="P160" s="28">
        <v>0.0</v>
      </c>
      <c r="Q160" s="29">
        <v>0.0</v>
      </c>
      <c r="R160" s="30">
        <f t="shared" ref="R160:S160" si="86">0</f>
        <v>0</v>
      </c>
      <c r="S160" s="30">
        <f t="shared" si="86"/>
        <v>0</v>
      </c>
    </row>
    <row r="161" ht="48.75" customHeight="1">
      <c r="A161" s="17">
        <v>3.0</v>
      </c>
      <c r="B161" s="18" t="s">
        <v>24</v>
      </c>
      <c r="C161" s="19" t="s">
        <v>25</v>
      </c>
      <c r="D161" s="12"/>
      <c r="E161" s="32" t="s">
        <v>17</v>
      </c>
      <c r="F161" s="33">
        <v>0.7638888888888888</v>
      </c>
      <c r="G161" s="34"/>
      <c r="H161" s="35"/>
      <c r="I161" s="18"/>
      <c r="J161" s="36"/>
      <c r="K161" s="36"/>
      <c r="L161" s="37"/>
      <c r="M161" s="34"/>
      <c r="N161" s="26">
        <v>3.0</v>
      </c>
      <c r="O161" s="27" t="s">
        <v>24</v>
      </c>
      <c r="P161" s="28">
        <v>0.0</v>
      </c>
      <c r="Q161" s="29">
        <v>0.0</v>
      </c>
      <c r="R161" s="30">
        <f t="shared" ref="R161:S161" si="87">0</f>
        <v>0</v>
      </c>
      <c r="S161" s="30">
        <f t="shared" si="87"/>
        <v>0</v>
      </c>
    </row>
    <row r="162" ht="48.75" customHeight="1">
      <c r="A162" s="17">
        <v>4.0</v>
      </c>
      <c r="B162" s="18" t="s">
        <v>19</v>
      </c>
      <c r="C162" s="19" t="s">
        <v>27</v>
      </c>
      <c r="D162" s="12"/>
      <c r="E162" s="31"/>
      <c r="F162" s="31"/>
      <c r="G162" s="34"/>
      <c r="H162" s="31"/>
      <c r="I162" s="18"/>
      <c r="J162" s="36"/>
      <c r="K162" s="36"/>
      <c r="L162" s="37"/>
      <c r="M162" s="34"/>
      <c r="N162" s="26">
        <v>4.0</v>
      </c>
      <c r="O162" s="27" t="s">
        <v>19</v>
      </c>
      <c r="P162" s="28">
        <v>0.0</v>
      </c>
      <c r="Q162" s="29">
        <v>0.0</v>
      </c>
      <c r="R162" s="30">
        <f t="shared" ref="R162:S162" si="88">0</f>
        <v>0</v>
      </c>
      <c r="S162" s="30">
        <f t="shared" si="88"/>
        <v>0</v>
      </c>
    </row>
    <row r="163" ht="48.75" customHeight="1">
      <c r="A163" s="17">
        <v>5.0</v>
      </c>
      <c r="B163" s="18" t="s">
        <v>23</v>
      </c>
      <c r="C163" s="19" t="s">
        <v>28</v>
      </c>
      <c r="D163" s="12"/>
      <c r="E163" s="46" t="s">
        <v>17</v>
      </c>
      <c r="F163" s="47">
        <v>0.7986111111111112</v>
      </c>
      <c r="G163" s="48"/>
      <c r="H163" s="49"/>
      <c r="I163" s="52"/>
      <c r="J163" s="51"/>
      <c r="K163" s="51"/>
      <c r="L163" s="51"/>
      <c r="M163" s="48"/>
      <c r="N163" s="26">
        <v>5.0</v>
      </c>
      <c r="O163" s="27" t="s">
        <v>23</v>
      </c>
      <c r="P163" s="28">
        <v>0.0</v>
      </c>
      <c r="Q163" s="29">
        <v>0.0</v>
      </c>
      <c r="R163" s="30">
        <f t="shared" ref="R163:S163" si="89">0</f>
        <v>0</v>
      </c>
      <c r="S163" s="30">
        <f t="shared" si="89"/>
        <v>0</v>
      </c>
    </row>
    <row r="164" ht="48.75" customHeight="1">
      <c r="A164" s="17">
        <v>6.0</v>
      </c>
      <c r="B164" s="18" t="s">
        <v>20</v>
      </c>
      <c r="C164" s="19" t="s">
        <v>30</v>
      </c>
      <c r="D164" s="12"/>
      <c r="E164" s="31"/>
      <c r="F164" s="31"/>
      <c r="G164" s="48"/>
      <c r="H164" s="31"/>
      <c r="I164" s="52"/>
      <c r="J164" s="51"/>
      <c r="K164" s="51"/>
      <c r="L164" s="51"/>
      <c r="M164" s="48"/>
      <c r="N164" s="26">
        <v>6.0</v>
      </c>
      <c r="O164" s="27" t="s">
        <v>20</v>
      </c>
      <c r="P164" s="28">
        <v>0.0</v>
      </c>
      <c r="Q164" s="29">
        <v>0.0</v>
      </c>
      <c r="R164" s="30">
        <f t="shared" ref="R164:S164" si="90">0</f>
        <v>0</v>
      </c>
      <c r="S164" s="30">
        <f t="shared" si="90"/>
        <v>0</v>
      </c>
    </row>
    <row r="165" ht="48.75" customHeight="1">
      <c r="A165" s="38"/>
      <c r="B165" s="39"/>
      <c r="C165" s="39"/>
      <c r="D165" s="39"/>
      <c r="E165" s="32" t="s">
        <v>17</v>
      </c>
      <c r="F165" s="33">
        <v>0.8333333333333334</v>
      </c>
      <c r="G165" s="34"/>
      <c r="H165" s="35"/>
      <c r="I165" s="18"/>
      <c r="J165" s="36"/>
      <c r="K165" s="36"/>
      <c r="L165" s="37"/>
      <c r="M165" s="34"/>
      <c r="N165" s="40"/>
      <c r="O165" s="41"/>
      <c r="P165" s="42"/>
      <c r="Q165" s="43"/>
      <c r="R165" s="44"/>
      <c r="S165" s="44"/>
    </row>
    <row r="166" ht="48.75" customHeight="1">
      <c r="A166" s="38"/>
      <c r="B166" s="39"/>
      <c r="C166" s="39"/>
      <c r="D166" s="39"/>
      <c r="E166" s="31"/>
      <c r="F166" s="31"/>
      <c r="G166" s="34"/>
      <c r="H166" s="31"/>
      <c r="I166" s="18"/>
      <c r="J166" s="36"/>
      <c r="K166" s="36"/>
      <c r="L166" s="37"/>
      <c r="M166" s="34"/>
      <c r="N166" s="40"/>
      <c r="O166" s="41"/>
      <c r="P166" s="42"/>
      <c r="Q166" s="43"/>
      <c r="R166" s="44"/>
      <c r="S166" s="44"/>
    </row>
    <row r="167" ht="48.75" customHeight="1">
      <c r="A167" s="6"/>
      <c r="B167" s="2"/>
      <c r="C167" s="2"/>
      <c r="D167" s="2"/>
      <c r="E167" s="2"/>
      <c r="F167" s="2"/>
      <c r="G167" s="2"/>
      <c r="H167" s="2"/>
      <c r="J167" s="7" t="s">
        <v>2</v>
      </c>
    </row>
    <row r="168" ht="48.75" customHeight="1">
      <c r="A168" s="8" t="s">
        <v>3</v>
      </c>
      <c r="B168" s="8" t="s">
        <v>4</v>
      </c>
      <c r="C168" s="8" t="s">
        <v>5</v>
      </c>
      <c r="E168" s="9"/>
      <c r="F168" s="9"/>
      <c r="G168" s="10" t="s">
        <v>6</v>
      </c>
      <c r="H168" s="11" t="s">
        <v>50</v>
      </c>
      <c r="I168" s="12"/>
      <c r="J168" s="13">
        <v>1.0</v>
      </c>
      <c r="K168" s="13">
        <v>2.0</v>
      </c>
      <c r="L168" s="13">
        <v>3.0</v>
      </c>
      <c r="M168" s="10" t="s">
        <v>8</v>
      </c>
      <c r="N168" s="14" t="s">
        <v>9</v>
      </c>
      <c r="O168" s="14" t="s">
        <v>10</v>
      </c>
      <c r="P168" s="15" t="s">
        <v>11</v>
      </c>
      <c r="Q168" s="15" t="s">
        <v>12</v>
      </c>
      <c r="R168" s="16" t="s">
        <v>13</v>
      </c>
      <c r="S168" s="16" t="s">
        <v>14</v>
      </c>
    </row>
    <row r="169" ht="48.75" customHeight="1">
      <c r="A169" s="17">
        <v>1.0</v>
      </c>
      <c r="B169" s="18" t="s">
        <v>15</v>
      </c>
      <c r="C169" s="19" t="s">
        <v>16</v>
      </c>
      <c r="D169" s="12"/>
      <c r="E169" s="46" t="s">
        <v>17</v>
      </c>
      <c r="F169" s="47">
        <v>0.7291666666666666</v>
      </c>
      <c r="G169" s="48"/>
      <c r="H169" s="49"/>
      <c r="I169" s="52"/>
      <c r="J169" s="51"/>
      <c r="K169" s="51"/>
      <c r="L169" s="51"/>
      <c r="M169" s="48"/>
      <c r="N169" s="26">
        <v>1.0</v>
      </c>
      <c r="O169" s="27" t="s">
        <v>15</v>
      </c>
      <c r="P169" s="28">
        <v>0.0</v>
      </c>
      <c r="Q169" s="29">
        <v>0.0</v>
      </c>
      <c r="R169" s="30">
        <f t="shared" ref="R169:S169" si="91">0</f>
        <v>0</v>
      </c>
      <c r="S169" s="30">
        <f t="shared" si="91"/>
        <v>0</v>
      </c>
    </row>
    <row r="170" ht="48.75" customHeight="1">
      <c r="A170" s="17">
        <v>2.0</v>
      </c>
      <c r="B170" s="18" t="s">
        <v>21</v>
      </c>
      <c r="C170" s="19" t="s">
        <v>22</v>
      </c>
      <c r="D170" s="12"/>
      <c r="E170" s="31"/>
      <c r="F170" s="31"/>
      <c r="G170" s="48"/>
      <c r="H170" s="31"/>
      <c r="I170" s="52"/>
      <c r="J170" s="51"/>
      <c r="K170" s="51"/>
      <c r="L170" s="51"/>
      <c r="M170" s="48"/>
      <c r="N170" s="26">
        <v>2.0</v>
      </c>
      <c r="O170" s="27" t="s">
        <v>21</v>
      </c>
      <c r="P170" s="28">
        <v>0.0</v>
      </c>
      <c r="Q170" s="29">
        <v>0.0</v>
      </c>
      <c r="R170" s="30">
        <f t="shared" ref="R170:S170" si="92">0</f>
        <v>0</v>
      </c>
      <c r="S170" s="30">
        <f t="shared" si="92"/>
        <v>0</v>
      </c>
    </row>
    <row r="171" ht="48.75" customHeight="1">
      <c r="A171" s="17">
        <v>3.0</v>
      </c>
      <c r="B171" s="18" t="s">
        <v>24</v>
      </c>
      <c r="C171" s="19" t="s">
        <v>25</v>
      </c>
      <c r="D171" s="12"/>
      <c r="E171" s="32" t="s">
        <v>17</v>
      </c>
      <c r="F171" s="33">
        <v>0.7638888888888888</v>
      </c>
      <c r="G171" s="34"/>
      <c r="H171" s="35"/>
      <c r="I171" s="18"/>
      <c r="J171" s="36"/>
      <c r="K171" s="36"/>
      <c r="L171" s="37"/>
      <c r="M171" s="34"/>
      <c r="N171" s="26">
        <v>3.0</v>
      </c>
      <c r="O171" s="27" t="s">
        <v>24</v>
      </c>
      <c r="P171" s="28">
        <v>0.0</v>
      </c>
      <c r="Q171" s="29">
        <v>0.0</v>
      </c>
      <c r="R171" s="30">
        <f t="shared" ref="R171:S171" si="93">0</f>
        <v>0</v>
      </c>
      <c r="S171" s="30">
        <f t="shared" si="93"/>
        <v>0</v>
      </c>
    </row>
    <row r="172" ht="48.75" customHeight="1">
      <c r="A172" s="17">
        <v>4.0</v>
      </c>
      <c r="B172" s="18" t="s">
        <v>19</v>
      </c>
      <c r="C172" s="19" t="s">
        <v>27</v>
      </c>
      <c r="D172" s="12"/>
      <c r="E172" s="31"/>
      <c r="F172" s="31"/>
      <c r="G172" s="34"/>
      <c r="H172" s="31"/>
      <c r="I172" s="18"/>
      <c r="J172" s="36"/>
      <c r="K172" s="36"/>
      <c r="L172" s="37"/>
      <c r="M172" s="34"/>
      <c r="N172" s="26">
        <v>4.0</v>
      </c>
      <c r="O172" s="27" t="s">
        <v>19</v>
      </c>
      <c r="P172" s="28">
        <v>0.0</v>
      </c>
      <c r="Q172" s="29">
        <v>0.0</v>
      </c>
      <c r="R172" s="30">
        <f t="shared" ref="R172:S172" si="94">0</f>
        <v>0</v>
      </c>
      <c r="S172" s="30">
        <f t="shared" si="94"/>
        <v>0</v>
      </c>
    </row>
    <row r="173" ht="48.75" customHeight="1">
      <c r="A173" s="17">
        <v>5.0</v>
      </c>
      <c r="B173" s="18" t="s">
        <v>23</v>
      </c>
      <c r="C173" s="19" t="s">
        <v>28</v>
      </c>
      <c r="D173" s="12"/>
      <c r="E173" s="46" t="s">
        <v>17</v>
      </c>
      <c r="F173" s="47">
        <v>0.7986111111111112</v>
      </c>
      <c r="G173" s="48"/>
      <c r="H173" s="49"/>
      <c r="I173" s="52"/>
      <c r="J173" s="51"/>
      <c r="K173" s="51"/>
      <c r="L173" s="51"/>
      <c r="M173" s="48"/>
      <c r="N173" s="26">
        <v>5.0</v>
      </c>
      <c r="O173" s="27" t="s">
        <v>23</v>
      </c>
      <c r="P173" s="28">
        <v>0.0</v>
      </c>
      <c r="Q173" s="29">
        <v>0.0</v>
      </c>
      <c r="R173" s="30">
        <f t="shared" ref="R173:S173" si="95">0</f>
        <v>0</v>
      </c>
      <c r="S173" s="30">
        <f t="shared" si="95"/>
        <v>0</v>
      </c>
    </row>
    <row r="174" ht="48.75" customHeight="1">
      <c r="A174" s="17">
        <v>6.0</v>
      </c>
      <c r="B174" s="18" t="s">
        <v>20</v>
      </c>
      <c r="C174" s="19" t="s">
        <v>30</v>
      </c>
      <c r="D174" s="12"/>
      <c r="E174" s="31"/>
      <c r="F174" s="31"/>
      <c r="G174" s="48"/>
      <c r="H174" s="31"/>
      <c r="I174" s="52"/>
      <c r="J174" s="51"/>
      <c r="K174" s="51"/>
      <c r="L174" s="51"/>
      <c r="M174" s="48"/>
      <c r="N174" s="26">
        <v>6.0</v>
      </c>
      <c r="O174" s="27" t="s">
        <v>20</v>
      </c>
      <c r="P174" s="28">
        <v>0.0</v>
      </c>
      <c r="Q174" s="29">
        <v>0.0</v>
      </c>
      <c r="R174" s="30">
        <f t="shared" ref="R174:S174" si="96">0</f>
        <v>0</v>
      </c>
      <c r="S174" s="30">
        <f t="shared" si="96"/>
        <v>0</v>
      </c>
    </row>
    <row r="175" ht="48.75" customHeight="1">
      <c r="A175" s="38"/>
      <c r="B175" s="39"/>
      <c r="C175" s="39"/>
      <c r="D175" s="39"/>
      <c r="E175" s="32" t="s">
        <v>17</v>
      </c>
      <c r="F175" s="33">
        <v>0.8333333333333334</v>
      </c>
      <c r="G175" s="34"/>
      <c r="H175" s="35"/>
      <c r="I175" s="18"/>
      <c r="J175" s="36"/>
      <c r="K175" s="36"/>
      <c r="L175" s="37"/>
      <c r="M175" s="34"/>
      <c r="N175" s="40"/>
      <c r="O175" s="41"/>
      <c r="P175" s="42"/>
      <c r="Q175" s="43"/>
      <c r="R175" s="44"/>
      <c r="S175" s="44"/>
    </row>
    <row r="176" ht="48.75" customHeight="1">
      <c r="A176" s="38"/>
      <c r="B176" s="39"/>
      <c r="C176" s="39"/>
      <c r="D176" s="39"/>
      <c r="E176" s="31"/>
      <c r="F176" s="31"/>
      <c r="G176" s="34"/>
      <c r="H176" s="31"/>
      <c r="I176" s="18"/>
      <c r="J176" s="36"/>
      <c r="K176" s="36"/>
      <c r="L176" s="37"/>
      <c r="M176" s="34"/>
      <c r="N176" s="40"/>
      <c r="O176" s="41"/>
      <c r="P176" s="42"/>
      <c r="Q176" s="43"/>
      <c r="R176" s="44"/>
      <c r="S176" s="44"/>
    </row>
    <row r="177" ht="48.75" customHeight="1">
      <c r="A177" s="6"/>
      <c r="B177" s="2"/>
      <c r="C177" s="2"/>
      <c r="D177" s="2"/>
      <c r="E177" s="2"/>
      <c r="F177" s="2"/>
      <c r="G177" s="2"/>
      <c r="H177" s="2"/>
      <c r="J177" s="7" t="s">
        <v>2</v>
      </c>
    </row>
    <row r="178" ht="48.75" customHeight="1">
      <c r="A178" s="8" t="s">
        <v>3</v>
      </c>
      <c r="B178" s="8" t="s">
        <v>4</v>
      </c>
      <c r="C178" s="8" t="s">
        <v>5</v>
      </c>
      <c r="E178" s="9"/>
      <c r="F178" s="9"/>
      <c r="G178" s="10" t="s">
        <v>6</v>
      </c>
      <c r="H178" s="11" t="s">
        <v>50</v>
      </c>
      <c r="I178" s="12"/>
      <c r="J178" s="13">
        <v>1.0</v>
      </c>
      <c r="K178" s="13">
        <v>2.0</v>
      </c>
      <c r="L178" s="13">
        <v>3.0</v>
      </c>
      <c r="M178" s="10" t="s">
        <v>8</v>
      </c>
      <c r="N178" s="14" t="s">
        <v>9</v>
      </c>
      <c r="O178" s="14" t="s">
        <v>10</v>
      </c>
      <c r="P178" s="15" t="s">
        <v>11</v>
      </c>
      <c r="Q178" s="15" t="s">
        <v>12</v>
      </c>
      <c r="R178" s="16" t="s">
        <v>13</v>
      </c>
      <c r="S178" s="16" t="s">
        <v>14</v>
      </c>
    </row>
    <row r="179" ht="48.75" customHeight="1">
      <c r="A179" s="17">
        <v>1.0</v>
      </c>
      <c r="B179" s="18" t="s">
        <v>15</v>
      </c>
      <c r="C179" s="19" t="s">
        <v>16</v>
      </c>
      <c r="D179" s="12"/>
      <c r="E179" s="46" t="s">
        <v>17</v>
      </c>
      <c r="F179" s="47">
        <v>0.7291666666666666</v>
      </c>
      <c r="G179" s="48"/>
      <c r="H179" s="49"/>
      <c r="I179" s="52"/>
      <c r="J179" s="51"/>
      <c r="K179" s="51"/>
      <c r="L179" s="51"/>
      <c r="M179" s="48"/>
      <c r="N179" s="26">
        <v>1.0</v>
      </c>
      <c r="O179" s="27" t="s">
        <v>15</v>
      </c>
      <c r="P179" s="28">
        <v>0.0</v>
      </c>
      <c r="Q179" s="29">
        <v>0.0</v>
      </c>
      <c r="R179" s="30">
        <f t="shared" ref="R179:S179" si="97">0</f>
        <v>0</v>
      </c>
      <c r="S179" s="30">
        <f t="shared" si="97"/>
        <v>0</v>
      </c>
    </row>
    <row r="180" ht="48.75" customHeight="1">
      <c r="A180" s="17">
        <v>2.0</v>
      </c>
      <c r="B180" s="18" t="s">
        <v>21</v>
      </c>
      <c r="C180" s="19" t="s">
        <v>22</v>
      </c>
      <c r="D180" s="12"/>
      <c r="E180" s="31"/>
      <c r="F180" s="31"/>
      <c r="G180" s="48"/>
      <c r="H180" s="31"/>
      <c r="I180" s="52"/>
      <c r="J180" s="51"/>
      <c r="K180" s="51"/>
      <c r="L180" s="51"/>
      <c r="M180" s="48"/>
      <c r="N180" s="26">
        <v>2.0</v>
      </c>
      <c r="O180" s="27" t="s">
        <v>21</v>
      </c>
      <c r="P180" s="28">
        <v>0.0</v>
      </c>
      <c r="Q180" s="29">
        <v>0.0</v>
      </c>
      <c r="R180" s="30">
        <f t="shared" ref="R180:S180" si="98">0</f>
        <v>0</v>
      </c>
      <c r="S180" s="30">
        <f t="shared" si="98"/>
        <v>0</v>
      </c>
    </row>
    <row r="181" ht="48.75" customHeight="1">
      <c r="A181" s="17">
        <v>3.0</v>
      </c>
      <c r="B181" s="18" t="s">
        <v>24</v>
      </c>
      <c r="C181" s="19" t="s">
        <v>25</v>
      </c>
      <c r="D181" s="12"/>
      <c r="E181" s="32" t="s">
        <v>17</v>
      </c>
      <c r="F181" s="33">
        <v>0.7638888888888888</v>
      </c>
      <c r="G181" s="34"/>
      <c r="H181" s="35"/>
      <c r="I181" s="18"/>
      <c r="J181" s="36"/>
      <c r="K181" s="36"/>
      <c r="L181" s="37"/>
      <c r="M181" s="34"/>
      <c r="N181" s="26">
        <v>3.0</v>
      </c>
      <c r="O181" s="27" t="s">
        <v>24</v>
      </c>
      <c r="P181" s="28">
        <v>0.0</v>
      </c>
      <c r="Q181" s="29">
        <v>0.0</v>
      </c>
      <c r="R181" s="30">
        <f t="shared" ref="R181:S181" si="99">0</f>
        <v>0</v>
      </c>
      <c r="S181" s="30">
        <f t="shared" si="99"/>
        <v>0</v>
      </c>
    </row>
    <row r="182" ht="48.75" customHeight="1">
      <c r="A182" s="17">
        <v>4.0</v>
      </c>
      <c r="B182" s="18" t="s">
        <v>19</v>
      </c>
      <c r="C182" s="19" t="s">
        <v>27</v>
      </c>
      <c r="D182" s="12"/>
      <c r="E182" s="31"/>
      <c r="F182" s="31"/>
      <c r="G182" s="34"/>
      <c r="H182" s="31"/>
      <c r="I182" s="18"/>
      <c r="J182" s="36"/>
      <c r="K182" s="36"/>
      <c r="L182" s="37"/>
      <c r="M182" s="34"/>
      <c r="N182" s="26">
        <v>4.0</v>
      </c>
      <c r="O182" s="27" t="s">
        <v>19</v>
      </c>
      <c r="P182" s="28">
        <v>0.0</v>
      </c>
      <c r="Q182" s="29">
        <v>0.0</v>
      </c>
      <c r="R182" s="30">
        <f t="shared" ref="R182:S182" si="100">0</f>
        <v>0</v>
      </c>
      <c r="S182" s="30">
        <f t="shared" si="100"/>
        <v>0</v>
      </c>
    </row>
    <row r="183" ht="48.75" customHeight="1">
      <c r="A183" s="17">
        <v>5.0</v>
      </c>
      <c r="B183" s="18" t="s">
        <v>23</v>
      </c>
      <c r="C183" s="19" t="s">
        <v>28</v>
      </c>
      <c r="D183" s="12"/>
      <c r="E183" s="46" t="s">
        <v>17</v>
      </c>
      <c r="F183" s="47">
        <v>0.7986111111111112</v>
      </c>
      <c r="G183" s="48"/>
      <c r="H183" s="49"/>
      <c r="I183" s="52"/>
      <c r="J183" s="51"/>
      <c r="K183" s="51"/>
      <c r="L183" s="51"/>
      <c r="M183" s="48"/>
      <c r="N183" s="26">
        <v>5.0</v>
      </c>
      <c r="O183" s="27" t="s">
        <v>23</v>
      </c>
      <c r="P183" s="28">
        <v>0.0</v>
      </c>
      <c r="Q183" s="29">
        <v>0.0</v>
      </c>
      <c r="R183" s="30">
        <f t="shared" ref="R183:S183" si="101">0</f>
        <v>0</v>
      </c>
      <c r="S183" s="30">
        <f t="shared" si="101"/>
        <v>0</v>
      </c>
    </row>
    <row r="184" ht="48.75" customHeight="1">
      <c r="A184" s="17">
        <v>6.0</v>
      </c>
      <c r="B184" s="18" t="s">
        <v>20</v>
      </c>
      <c r="C184" s="19" t="s">
        <v>30</v>
      </c>
      <c r="D184" s="12"/>
      <c r="E184" s="31"/>
      <c r="F184" s="31"/>
      <c r="G184" s="48"/>
      <c r="H184" s="31"/>
      <c r="I184" s="52"/>
      <c r="J184" s="51"/>
      <c r="K184" s="51"/>
      <c r="L184" s="51"/>
      <c r="M184" s="48"/>
      <c r="N184" s="26">
        <v>6.0</v>
      </c>
      <c r="O184" s="27" t="s">
        <v>20</v>
      </c>
      <c r="P184" s="28">
        <v>0.0</v>
      </c>
      <c r="Q184" s="29">
        <v>0.0</v>
      </c>
      <c r="R184" s="30">
        <f t="shared" ref="R184:S184" si="102">0</f>
        <v>0</v>
      </c>
      <c r="S184" s="30">
        <f t="shared" si="102"/>
        <v>0</v>
      </c>
    </row>
    <row r="185" ht="48.75" customHeight="1">
      <c r="A185" s="38"/>
      <c r="B185" s="39"/>
      <c r="C185" s="39"/>
      <c r="D185" s="39"/>
      <c r="E185" s="32" t="s">
        <v>17</v>
      </c>
      <c r="F185" s="33">
        <v>0.8333333333333334</v>
      </c>
      <c r="G185" s="34"/>
      <c r="H185" s="35"/>
      <c r="I185" s="18"/>
      <c r="J185" s="36"/>
      <c r="K185" s="36"/>
      <c r="L185" s="37"/>
      <c r="M185" s="34"/>
      <c r="N185" s="40"/>
      <c r="O185" s="41"/>
      <c r="P185" s="42"/>
      <c r="Q185" s="43"/>
      <c r="R185" s="44"/>
      <c r="S185" s="44"/>
    </row>
    <row r="186" ht="48.75" customHeight="1">
      <c r="A186" s="38"/>
      <c r="B186" s="39"/>
      <c r="C186" s="39"/>
      <c r="D186" s="39"/>
      <c r="E186" s="31"/>
      <c r="F186" s="31"/>
      <c r="G186" s="34"/>
      <c r="H186" s="31"/>
      <c r="I186" s="18"/>
      <c r="J186" s="36"/>
      <c r="K186" s="36"/>
      <c r="L186" s="37"/>
      <c r="M186" s="34"/>
      <c r="N186" s="40"/>
      <c r="O186" s="41"/>
      <c r="P186" s="42"/>
      <c r="Q186" s="43"/>
      <c r="R186" s="44"/>
      <c r="S186" s="44"/>
    </row>
    <row r="187" ht="48.75" customHeight="1">
      <c r="A187" s="6"/>
      <c r="B187" s="2"/>
      <c r="C187" s="2"/>
      <c r="D187" s="2"/>
      <c r="E187" s="2"/>
      <c r="F187" s="2"/>
      <c r="G187" s="2"/>
      <c r="H187" s="2"/>
      <c r="J187" s="7" t="s">
        <v>2</v>
      </c>
    </row>
    <row r="188" ht="48.75" customHeight="1">
      <c r="A188" s="8" t="s">
        <v>3</v>
      </c>
      <c r="B188" s="8" t="s">
        <v>4</v>
      </c>
      <c r="C188" s="8" t="s">
        <v>5</v>
      </c>
      <c r="E188" s="9"/>
      <c r="F188" s="9"/>
      <c r="G188" s="10" t="s">
        <v>6</v>
      </c>
      <c r="H188" s="11" t="s">
        <v>50</v>
      </c>
      <c r="I188" s="12"/>
      <c r="J188" s="13">
        <v>1.0</v>
      </c>
      <c r="K188" s="13">
        <v>2.0</v>
      </c>
      <c r="L188" s="13">
        <v>3.0</v>
      </c>
      <c r="M188" s="10" t="s">
        <v>8</v>
      </c>
      <c r="N188" s="14" t="s">
        <v>9</v>
      </c>
      <c r="O188" s="14" t="s">
        <v>10</v>
      </c>
      <c r="P188" s="15" t="s">
        <v>11</v>
      </c>
      <c r="Q188" s="15" t="s">
        <v>12</v>
      </c>
      <c r="R188" s="16" t="s">
        <v>13</v>
      </c>
      <c r="S188" s="16" t="s">
        <v>14</v>
      </c>
    </row>
    <row r="189" ht="48.75" customHeight="1">
      <c r="A189" s="17">
        <v>1.0</v>
      </c>
      <c r="B189" s="18" t="s">
        <v>15</v>
      </c>
      <c r="C189" s="19" t="s">
        <v>16</v>
      </c>
      <c r="D189" s="12"/>
      <c r="E189" s="46" t="s">
        <v>17</v>
      </c>
      <c r="F189" s="47">
        <v>0.7291666666666666</v>
      </c>
      <c r="G189" s="48"/>
      <c r="H189" s="49"/>
      <c r="I189" s="52"/>
      <c r="J189" s="51"/>
      <c r="K189" s="51"/>
      <c r="L189" s="51"/>
      <c r="M189" s="48"/>
      <c r="N189" s="26">
        <v>1.0</v>
      </c>
      <c r="O189" s="27" t="s">
        <v>15</v>
      </c>
      <c r="P189" s="28">
        <v>0.0</v>
      </c>
      <c r="Q189" s="29">
        <v>0.0</v>
      </c>
      <c r="R189" s="30">
        <f t="shared" ref="R189:S189" si="103">0</f>
        <v>0</v>
      </c>
      <c r="S189" s="30">
        <f t="shared" si="103"/>
        <v>0</v>
      </c>
    </row>
    <row r="190" ht="48.75" customHeight="1">
      <c r="A190" s="17">
        <v>2.0</v>
      </c>
      <c r="B190" s="18" t="s">
        <v>21</v>
      </c>
      <c r="C190" s="19" t="s">
        <v>22</v>
      </c>
      <c r="D190" s="12"/>
      <c r="E190" s="31"/>
      <c r="F190" s="31"/>
      <c r="G190" s="48"/>
      <c r="H190" s="31"/>
      <c r="I190" s="52"/>
      <c r="J190" s="51"/>
      <c r="K190" s="51"/>
      <c r="L190" s="51"/>
      <c r="M190" s="48"/>
      <c r="N190" s="26">
        <v>2.0</v>
      </c>
      <c r="O190" s="27" t="s">
        <v>21</v>
      </c>
      <c r="P190" s="28">
        <v>0.0</v>
      </c>
      <c r="Q190" s="29">
        <v>0.0</v>
      </c>
      <c r="R190" s="30">
        <f t="shared" ref="R190:S190" si="104">0</f>
        <v>0</v>
      </c>
      <c r="S190" s="30">
        <f t="shared" si="104"/>
        <v>0</v>
      </c>
    </row>
    <row r="191" ht="48.75" customHeight="1">
      <c r="A191" s="17">
        <v>3.0</v>
      </c>
      <c r="B191" s="18" t="s">
        <v>24</v>
      </c>
      <c r="C191" s="19" t="s">
        <v>25</v>
      </c>
      <c r="D191" s="12"/>
      <c r="E191" s="32" t="s">
        <v>17</v>
      </c>
      <c r="F191" s="33">
        <v>0.7638888888888888</v>
      </c>
      <c r="G191" s="34"/>
      <c r="H191" s="35"/>
      <c r="I191" s="18"/>
      <c r="J191" s="36"/>
      <c r="K191" s="36"/>
      <c r="L191" s="37"/>
      <c r="M191" s="34"/>
      <c r="N191" s="26">
        <v>3.0</v>
      </c>
      <c r="O191" s="27" t="s">
        <v>24</v>
      </c>
      <c r="P191" s="28">
        <v>0.0</v>
      </c>
      <c r="Q191" s="29">
        <v>0.0</v>
      </c>
      <c r="R191" s="30">
        <f t="shared" ref="R191:S191" si="105">0</f>
        <v>0</v>
      </c>
      <c r="S191" s="30">
        <f t="shared" si="105"/>
        <v>0</v>
      </c>
    </row>
    <row r="192" ht="48.75" customHeight="1">
      <c r="A192" s="17">
        <v>4.0</v>
      </c>
      <c r="B192" s="18" t="s">
        <v>19</v>
      </c>
      <c r="C192" s="19" t="s">
        <v>27</v>
      </c>
      <c r="D192" s="12"/>
      <c r="E192" s="31"/>
      <c r="F192" s="31"/>
      <c r="G192" s="34"/>
      <c r="H192" s="31"/>
      <c r="I192" s="18"/>
      <c r="J192" s="36"/>
      <c r="K192" s="36"/>
      <c r="L192" s="37"/>
      <c r="M192" s="34"/>
      <c r="N192" s="26">
        <v>4.0</v>
      </c>
      <c r="O192" s="27" t="s">
        <v>19</v>
      </c>
      <c r="P192" s="28">
        <v>0.0</v>
      </c>
      <c r="Q192" s="29">
        <v>0.0</v>
      </c>
      <c r="R192" s="30">
        <f t="shared" ref="R192:S192" si="106">0</f>
        <v>0</v>
      </c>
      <c r="S192" s="30">
        <f t="shared" si="106"/>
        <v>0</v>
      </c>
    </row>
    <row r="193" ht="48.75" customHeight="1">
      <c r="A193" s="17">
        <v>5.0</v>
      </c>
      <c r="B193" s="18" t="s">
        <v>23</v>
      </c>
      <c r="C193" s="19" t="s">
        <v>28</v>
      </c>
      <c r="D193" s="12"/>
      <c r="E193" s="46" t="s">
        <v>17</v>
      </c>
      <c r="F193" s="47">
        <v>0.7986111111111112</v>
      </c>
      <c r="G193" s="48"/>
      <c r="H193" s="49"/>
      <c r="I193" s="52"/>
      <c r="J193" s="51"/>
      <c r="K193" s="51"/>
      <c r="L193" s="51"/>
      <c r="M193" s="48"/>
      <c r="N193" s="26">
        <v>5.0</v>
      </c>
      <c r="O193" s="27" t="s">
        <v>23</v>
      </c>
      <c r="P193" s="28">
        <v>0.0</v>
      </c>
      <c r="Q193" s="29">
        <v>0.0</v>
      </c>
      <c r="R193" s="30">
        <f t="shared" ref="R193:S193" si="107">0</f>
        <v>0</v>
      </c>
      <c r="S193" s="30">
        <f t="shared" si="107"/>
        <v>0</v>
      </c>
    </row>
    <row r="194" ht="48.75" customHeight="1">
      <c r="A194" s="17">
        <v>6.0</v>
      </c>
      <c r="B194" s="18" t="s">
        <v>20</v>
      </c>
      <c r="C194" s="19" t="s">
        <v>30</v>
      </c>
      <c r="D194" s="12"/>
      <c r="E194" s="31"/>
      <c r="F194" s="31"/>
      <c r="G194" s="48"/>
      <c r="H194" s="31"/>
      <c r="I194" s="52"/>
      <c r="J194" s="51"/>
      <c r="K194" s="51"/>
      <c r="L194" s="51"/>
      <c r="M194" s="48"/>
      <c r="N194" s="26">
        <v>6.0</v>
      </c>
      <c r="O194" s="27" t="s">
        <v>20</v>
      </c>
      <c r="P194" s="28">
        <v>0.0</v>
      </c>
      <c r="Q194" s="29">
        <v>0.0</v>
      </c>
      <c r="R194" s="30">
        <f t="shared" ref="R194:S194" si="108">0</f>
        <v>0</v>
      </c>
      <c r="S194" s="30">
        <f t="shared" si="108"/>
        <v>0</v>
      </c>
    </row>
    <row r="195" ht="48.75" customHeight="1">
      <c r="A195" s="38"/>
      <c r="B195" s="39"/>
      <c r="C195" s="39"/>
      <c r="D195" s="39"/>
      <c r="E195" s="32" t="s">
        <v>17</v>
      </c>
      <c r="F195" s="33">
        <v>0.8333333333333334</v>
      </c>
      <c r="G195" s="34"/>
      <c r="H195" s="35"/>
      <c r="I195" s="18"/>
      <c r="J195" s="36"/>
      <c r="K195" s="36"/>
      <c r="L195" s="37"/>
      <c r="M195" s="34"/>
      <c r="N195" s="40"/>
      <c r="O195" s="41"/>
      <c r="P195" s="42"/>
      <c r="Q195" s="43"/>
      <c r="R195" s="44"/>
      <c r="S195" s="44"/>
    </row>
    <row r="196" ht="48.75" customHeight="1">
      <c r="A196" s="38"/>
      <c r="B196" s="39"/>
      <c r="C196" s="39"/>
      <c r="D196" s="39"/>
      <c r="E196" s="31"/>
      <c r="F196" s="31"/>
      <c r="G196" s="34"/>
      <c r="H196" s="31"/>
      <c r="I196" s="18"/>
      <c r="J196" s="36"/>
      <c r="K196" s="36"/>
      <c r="L196" s="37"/>
      <c r="M196" s="34"/>
      <c r="N196" s="40"/>
      <c r="O196" s="41"/>
      <c r="P196" s="42"/>
      <c r="Q196" s="43"/>
      <c r="R196" s="44"/>
      <c r="S196" s="44"/>
    </row>
    <row r="197" ht="48.75" customHeight="1">
      <c r="A197" s="6"/>
      <c r="B197" s="2"/>
      <c r="C197" s="2"/>
      <c r="D197" s="2"/>
      <c r="E197" s="2"/>
      <c r="F197" s="2"/>
      <c r="G197" s="2"/>
      <c r="H197" s="2"/>
      <c r="J197" s="7" t="s">
        <v>2</v>
      </c>
    </row>
    <row r="198" ht="48.75" customHeight="1">
      <c r="A198" s="8" t="s">
        <v>3</v>
      </c>
      <c r="B198" s="8" t="s">
        <v>4</v>
      </c>
      <c r="C198" s="8" t="s">
        <v>5</v>
      </c>
      <c r="E198" s="9"/>
      <c r="F198" s="9"/>
      <c r="G198" s="10" t="s">
        <v>6</v>
      </c>
      <c r="H198" s="11" t="s">
        <v>50</v>
      </c>
      <c r="I198" s="12"/>
      <c r="J198" s="13">
        <v>1.0</v>
      </c>
      <c r="K198" s="13">
        <v>2.0</v>
      </c>
      <c r="L198" s="13">
        <v>3.0</v>
      </c>
      <c r="M198" s="10" t="s">
        <v>8</v>
      </c>
      <c r="N198" s="14" t="s">
        <v>9</v>
      </c>
      <c r="O198" s="14" t="s">
        <v>10</v>
      </c>
      <c r="P198" s="15" t="s">
        <v>11</v>
      </c>
      <c r="Q198" s="15" t="s">
        <v>12</v>
      </c>
      <c r="R198" s="16" t="s">
        <v>13</v>
      </c>
      <c r="S198" s="16" t="s">
        <v>14</v>
      </c>
    </row>
    <row r="199" ht="48.75" customHeight="1">
      <c r="A199" s="17">
        <v>1.0</v>
      </c>
      <c r="B199" s="18" t="s">
        <v>15</v>
      </c>
      <c r="C199" s="19" t="s">
        <v>16</v>
      </c>
      <c r="D199" s="12"/>
      <c r="E199" s="46" t="s">
        <v>17</v>
      </c>
      <c r="F199" s="47">
        <v>0.7291666666666666</v>
      </c>
      <c r="G199" s="48"/>
      <c r="H199" s="49"/>
      <c r="I199" s="52"/>
      <c r="J199" s="51"/>
      <c r="K199" s="51"/>
      <c r="L199" s="51"/>
      <c r="M199" s="48"/>
      <c r="N199" s="26">
        <v>1.0</v>
      </c>
      <c r="O199" s="27" t="s">
        <v>15</v>
      </c>
      <c r="P199" s="28">
        <v>0.0</v>
      </c>
      <c r="Q199" s="29">
        <v>0.0</v>
      </c>
      <c r="R199" s="30">
        <f t="shared" ref="R199:S199" si="109">0</f>
        <v>0</v>
      </c>
      <c r="S199" s="30">
        <f t="shared" si="109"/>
        <v>0</v>
      </c>
    </row>
    <row r="200" ht="48.75" customHeight="1">
      <c r="A200" s="17">
        <v>2.0</v>
      </c>
      <c r="B200" s="18" t="s">
        <v>21</v>
      </c>
      <c r="C200" s="19" t="s">
        <v>22</v>
      </c>
      <c r="D200" s="12"/>
      <c r="E200" s="31"/>
      <c r="F200" s="31"/>
      <c r="G200" s="48"/>
      <c r="H200" s="31"/>
      <c r="I200" s="52"/>
      <c r="J200" s="51"/>
      <c r="K200" s="51"/>
      <c r="L200" s="51"/>
      <c r="M200" s="48"/>
      <c r="N200" s="26">
        <v>2.0</v>
      </c>
      <c r="O200" s="27" t="s">
        <v>21</v>
      </c>
      <c r="P200" s="28">
        <v>0.0</v>
      </c>
      <c r="Q200" s="29">
        <v>0.0</v>
      </c>
      <c r="R200" s="30">
        <f t="shared" ref="R200:S200" si="110">0</f>
        <v>0</v>
      </c>
      <c r="S200" s="30">
        <f t="shared" si="110"/>
        <v>0</v>
      </c>
    </row>
    <row r="201" ht="48.75" customHeight="1">
      <c r="A201" s="17">
        <v>3.0</v>
      </c>
      <c r="B201" s="18" t="s">
        <v>24</v>
      </c>
      <c r="C201" s="19" t="s">
        <v>25</v>
      </c>
      <c r="D201" s="12"/>
      <c r="E201" s="32" t="s">
        <v>17</v>
      </c>
      <c r="F201" s="33">
        <v>0.7638888888888888</v>
      </c>
      <c r="G201" s="34"/>
      <c r="H201" s="35"/>
      <c r="I201" s="18"/>
      <c r="J201" s="36"/>
      <c r="K201" s="36"/>
      <c r="L201" s="37"/>
      <c r="M201" s="34"/>
      <c r="N201" s="26">
        <v>3.0</v>
      </c>
      <c r="O201" s="27" t="s">
        <v>24</v>
      </c>
      <c r="P201" s="28">
        <v>0.0</v>
      </c>
      <c r="Q201" s="29">
        <v>0.0</v>
      </c>
      <c r="R201" s="30">
        <f t="shared" ref="R201:S201" si="111">0</f>
        <v>0</v>
      </c>
      <c r="S201" s="30">
        <f t="shared" si="111"/>
        <v>0</v>
      </c>
    </row>
    <row r="202" ht="48.75" customHeight="1">
      <c r="A202" s="17">
        <v>4.0</v>
      </c>
      <c r="B202" s="18" t="s">
        <v>19</v>
      </c>
      <c r="C202" s="19" t="s">
        <v>27</v>
      </c>
      <c r="D202" s="12"/>
      <c r="E202" s="31"/>
      <c r="F202" s="31"/>
      <c r="G202" s="34"/>
      <c r="H202" s="31"/>
      <c r="I202" s="18"/>
      <c r="J202" s="36"/>
      <c r="K202" s="36"/>
      <c r="L202" s="37"/>
      <c r="M202" s="34"/>
      <c r="N202" s="26">
        <v>4.0</v>
      </c>
      <c r="O202" s="27" t="s">
        <v>19</v>
      </c>
      <c r="P202" s="28">
        <v>0.0</v>
      </c>
      <c r="Q202" s="29">
        <v>0.0</v>
      </c>
      <c r="R202" s="30">
        <f t="shared" ref="R202:S202" si="112">0</f>
        <v>0</v>
      </c>
      <c r="S202" s="30">
        <f t="shared" si="112"/>
        <v>0</v>
      </c>
    </row>
    <row r="203" ht="48.75" customHeight="1">
      <c r="A203" s="17">
        <v>5.0</v>
      </c>
      <c r="B203" s="18" t="s">
        <v>23</v>
      </c>
      <c r="C203" s="19" t="s">
        <v>28</v>
      </c>
      <c r="D203" s="12"/>
      <c r="E203" s="46" t="s">
        <v>17</v>
      </c>
      <c r="F203" s="47">
        <v>0.7986111111111112</v>
      </c>
      <c r="G203" s="48"/>
      <c r="H203" s="49"/>
      <c r="I203" s="52"/>
      <c r="J203" s="51"/>
      <c r="K203" s="51"/>
      <c r="L203" s="51"/>
      <c r="M203" s="48"/>
      <c r="N203" s="26">
        <v>5.0</v>
      </c>
      <c r="O203" s="27" t="s">
        <v>23</v>
      </c>
      <c r="P203" s="28">
        <v>0.0</v>
      </c>
      <c r="Q203" s="29">
        <v>0.0</v>
      </c>
      <c r="R203" s="30">
        <f t="shared" ref="R203:S203" si="113">0</f>
        <v>0</v>
      </c>
      <c r="S203" s="30">
        <f t="shared" si="113"/>
        <v>0</v>
      </c>
    </row>
    <row r="204" ht="48.75" customHeight="1">
      <c r="A204" s="17">
        <v>6.0</v>
      </c>
      <c r="B204" s="18" t="s">
        <v>20</v>
      </c>
      <c r="C204" s="19" t="s">
        <v>30</v>
      </c>
      <c r="D204" s="12"/>
      <c r="E204" s="31"/>
      <c r="F204" s="31"/>
      <c r="G204" s="48"/>
      <c r="H204" s="31"/>
      <c r="I204" s="52"/>
      <c r="J204" s="51"/>
      <c r="K204" s="51"/>
      <c r="L204" s="51"/>
      <c r="M204" s="48"/>
      <c r="N204" s="26">
        <v>6.0</v>
      </c>
      <c r="O204" s="27" t="s">
        <v>20</v>
      </c>
      <c r="P204" s="28">
        <v>0.0</v>
      </c>
      <c r="Q204" s="29">
        <v>0.0</v>
      </c>
      <c r="R204" s="30">
        <f t="shared" ref="R204:S204" si="114">0</f>
        <v>0</v>
      </c>
      <c r="S204" s="30">
        <f t="shared" si="114"/>
        <v>0</v>
      </c>
    </row>
    <row r="205" ht="48.75" customHeight="1">
      <c r="A205" s="38"/>
      <c r="B205" s="39"/>
      <c r="C205" s="39"/>
      <c r="D205" s="39"/>
      <c r="E205" s="32" t="s">
        <v>17</v>
      </c>
      <c r="F205" s="33">
        <v>0.8333333333333334</v>
      </c>
      <c r="G205" s="34"/>
      <c r="H205" s="35"/>
      <c r="I205" s="18"/>
      <c r="J205" s="36"/>
      <c r="K205" s="36"/>
      <c r="L205" s="37"/>
      <c r="M205" s="34"/>
      <c r="N205" s="40"/>
      <c r="O205" s="41"/>
      <c r="P205" s="42"/>
      <c r="Q205" s="43"/>
      <c r="R205" s="44"/>
      <c r="S205" s="44"/>
    </row>
    <row r="206" ht="48.75" customHeight="1">
      <c r="A206" s="38"/>
      <c r="B206" s="39"/>
      <c r="C206" s="39"/>
      <c r="D206" s="39"/>
      <c r="E206" s="31"/>
      <c r="F206" s="31"/>
      <c r="G206" s="34"/>
      <c r="H206" s="31"/>
      <c r="I206" s="18"/>
      <c r="J206" s="36"/>
      <c r="K206" s="36"/>
      <c r="L206" s="37"/>
      <c r="M206" s="34"/>
      <c r="N206" s="40"/>
      <c r="O206" s="41"/>
      <c r="P206" s="42"/>
      <c r="Q206" s="43"/>
      <c r="R206" s="44"/>
      <c r="S206" s="44"/>
    </row>
    <row r="207" ht="48.75" customHeight="1">
      <c r="A207" s="6"/>
      <c r="B207" s="2"/>
      <c r="C207" s="2"/>
      <c r="D207" s="2"/>
      <c r="E207" s="2"/>
      <c r="F207" s="2"/>
      <c r="G207" s="2"/>
      <c r="H207" s="2"/>
      <c r="J207" s="7" t="s">
        <v>2</v>
      </c>
    </row>
    <row r="208" ht="48.75" customHeight="1">
      <c r="A208" s="8" t="s">
        <v>3</v>
      </c>
      <c r="B208" s="8" t="s">
        <v>4</v>
      </c>
      <c r="C208" s="8" t="s">
        <v>5</v>
      </c>
      <c r="E208" s="9"/>
      <c r="F208" s="9"/>
      <c r="G208" s="10" t="s">
        <v>6</v>
      </c>
      <c r="H208" s="11" t="s">
        <v>50</v>
      </c>
      <c r="I208" s="12"/>
      <c r="J208" s="13">
        <v>1.0</v>
      </c>
      <c r="K208" s="13">
        <v>2.0</v>
      </c>
      <c r="L208" s="13">
        <v>3.0</v>
      </c>
      <c r="M208" s="10" t="s">
        <v>8</v>
      </c>
      <c r="N208" s="14" t="s">
        <v>9</v>
      </c>
      <c r="O208" s="14" t="s">
        <v>10</v>
      </c>
      <c r="P208" s="15" t="s">
        <v>11</v>
      </c>
      <c r="Q208" s="15" t="s">
        <v>12</v>
      </c>
      <c r="R208" s="16" t="s">
        <v>13</v>
      </c>
      <c r="S208" s="16" t="s">
        <v>14</v>
      </c>
    </row>
    <row r="209" ht="48.75" customHeight="1">
      <c r="A209" s="17">
        <v>1.0</v>
      </c>
      <c r="B209" s="18" t="s">
        <v>15</v>
      </c>
      <c r="C209" s="19" t="s">
        <v>16</v>
      </c>
      <c r="D209" s="12"/>
      <c r="E209" s="46" t="s">
        <v>17</v>
      </c>
      <c r="F209" s="47">
        <v>0.7291666666666666</v>
      </c>
      <c r="G209" s="48"/>
      <c r="H209" s="49"/>
      <c r="I209" s="52"/>
      <c r="J209" s="51"/>
      <c r="K209" s="51"/>
      <c r="L209" s="51"/>
      <c r="M209" s="48"/>
      <c r="N209" s="26">
        <v>1.0</v>
      </c>
      <c r="O209" s="27" t="s">
        <v>15</v>
      </c>
      <c r="P209" s="28">
        <v>0.0</v>
      </c>
      <c r="Q209" s="29">
        <v>0.0</v>
      </c>
      <c r="R209" s="30">
        <f t="shared" ref="R209:S209" si="115">0</f>
        <v>0</v>
      </c>
      <c r="S209" s="30">
        <f t="shared" si="115"/>
        <v>0</v>
      </c>
    </row>
    <row r="210" ht="48.75" customHeight="1">
      <c r="A210" s="17">
        <v>2.0</v>
      </c>
      <c r="B210" s="18" t="s">
        <v>21</v>
      </c>
      <c r="C210" s="19" t="s">
        <v>22</v>
      </c>
      <c r="D210" s="12"/>
      <c r="E210" s="31"/>
      <c r="F210" s="31"/>
      <c r="G210" s="48"/>
      <c r="H210" s="31"/>
      <c r="I210" s="52"/>
      <c r="J210" s="51"/>
      <c r="K210" s="51"/>
      <c r="L210" s="51"/>
      <c r="M210" s="48"/>
      <c r="N210" s="26">
        <v>2.0</v>
      </c>
      <c r="O210" s="27" t="s">
        <v>21</v>
      </c>
      <c r="P210" s="28">
        <v>0.0</v>
      </c>
      <c r="Q210" s="29">
        <v>0.0</v>
      </c>
      <c r="R210" s="30">
        <f t="shared" ref="R210:S210" si="116">0</f>
        <v>0</v>
      </c>
      <c r="S210" s="30">
        <f t="shared" si="116"/>
        <v>0</v>
      </c>
    </row>
    <row r="211" ht="48.75" customHeight="1">
      <c r="A211" s="17">
        <v>3.0</v>
      </c>
      <c r="B211" s="18" t="s">
        <v>24</v>
      </c>
      <c r="C211" s="19" t="s">
        <v>25</v>
      </c>
      <c r="D211" s="12"/>
      <c r="E211" s="32" t="s">
        <v>17</v>
      </c>
      <c r="F211" s="33">
        <v>0.7638888888888888</v>
      </c>
      <c r="G211" s="34"/>
      <c r="H211" s="35"/>
      <c r="I211" s="18"/>
      <c r="J211" s="36"/>
      <c r="K211" s="36"/>
      <c r="L211" s="37"/>
      <c r="M211" s="34"/>
      <c r="N211" s="26">
        <v>3.0</v>
      </c>
      <c r="O211" s="27" t="s">
        <v>24</v>
      </c>
      <c r="P211" s="28">
        <v>0.0</v>
      </c>
      <c r="Q211" s="29">
        <v>0.0</v>
      </c>
      <c r="R211" s="30">
        <f t="shared" ref="R211:S211" si="117">0</f>
        <v>0</v>
      </c>
      <c r="S211" s="30">
        <f t="shared" si="117"/>
        <v>0</v>
      </c>
    </row>
    <row r="212" ht="48.75" customHeight="1">
      <c r="A212" s="17">
        <v>4.0</v>
      </c>
      <c r="B212" s="18" t="s">
        <v>19</v>
      </c>
      <c r="C212" s="19" t="s">
        <v>27</v>
      </c>
      <c r="D212" s="12"/>
      <c r="E212" s="31"/>
      <c r="F212" s="31"/>
      <c r="G212" s="34"/>
      <c r="H212" s="31"/>
      <c r="I212" s="18"/>
      <c r="J212" s="36"/>
      <c r="K212" s="36"/>
      <c r="L212" s="37"/>
      <c r="M212" s="34"/>
      <c r="N212" s="26">
        <v>4.0</v>
      </c>
      <c r="O212" s="27" t="s">
        <v>19</v>
      </c>
      <c r="P212" s="28">
        <v>0.0</v>
      </c>
      <c r="Q212" s="29">
        <v>0.0</v>
      </c>
      <c r="R212" s="30">
        <f t="shared" ref="R212:S212" si="118">0</f>
        <v>0</v>
      </c>
      <c r="S212" s="30">
        <f t="shared" si="118"/>
        <v>0</v>
      </c>
    </row>
    <row r="213" ht="48.75" customHeight="1">
      <c r="A213" s="17">
        <v>5.0</v>
      </c>
      <c r="B213" s="18" t="s">
        <v>23</v>
      </c>
      <c r="C213" s="19" t="s">
        <v>28</v>
      </c>
      <c r="D213" s="12"/>
      <c r="E213" s="46" t="s">
        <v>17</v>
      </c>
      <c r="F213" s="47">
        <v>0.7986111111111112</v>
      </c>
      <c r="G213" s="48"/>
      <c r="H213" s="49"/>
      <c r="I213" s="52"/>
      <c r="J213" s="51"/>
      <c r="K213" s="51"/>
      <c r="L213" s="51"/>
      <c r="M213" s="48"/>
      <c r="N213" s="26">
        <v>5.0</v>
      </c>
      <c r="O213" s="27" t="s">
        <v>23</v>
      </c>
      <c r="P213" s="28">
        <v>0.0</v>
      </c>
      <c r="Q213" s="29">
        <v>0.0</v>
      </c>
      <c r="R213" s="30">
        <f t="shared" ref="R213:S213" si="119">0</f>
        <v>0</v>
      </c>
      <c r="S213" s="30">
        <f t="shared" si="119"/>
        <v>0</v>
      </c>
    </row>
    <row r="214" ht="48.75" customHeight="1">
      <c r="A214" s="17">
        <v>6.0</v>
      </c>
      <c r="B214" s="18" t="s">
        <v>20</v>
      </c>
      <c r="C214" s="19" t="s">
        <v>30</v>
      </c>
      <c r="D214" s="12"/>
      <c r="E214" s="31"/>
      <c r="F214" s="31"/>
      <c r="G214" s="48"/>
      <c r="H214" s="31"/>
      <c r="I214" s="52"/>
      <c r="J214" s="51"/>
      <c r="K214" s="51"/>
      <c r="L214" s="51"/>
      <c r="M214" s="48"/>
      <c r="N214" s="26">
        <v>6.0</v>
      </c>
      <c r="O214" s="27" t="s">
        <v>20</v>
      </c>
      <c r="P214" s="28">
        <v>0.0</v>
      </c>
      <c r="Q214" s="29">
        <v>0.0</v>
      </c>
      <c r="R214" s="30">
        <f t="shared" ref="R214:S214" si="120">0</f>
        <v>0</v>
      </c>
      <c r="S214" s="30">
        <f t="shared" si="120"/>
        <v>0</v>
      </c>
    </row>
    <row r="215" ht="48.75" customHeight="1">
      <c r="A215" s="38"/>
      <c r="B215" s="39"/>
      <c r="C215" s="39"/>
      <c r="D215" s="39"/>
      <c r="E215" s="32" t="s">
        <v>17</v>
      </c>
      <c r="F215" s="33">
        <v>0.8333333333333334</v>
      </c>
      <c r="G215" s="34"/>
      <c r="H215" s="35"/>
      <c r="I215" s="18"/>
      <c r="J215" s="36"/>
      <c r="K215" s="36"/>
      <c r="L215" s="37"/>
      <c r="M215" s="34"/>
      <c r="N215" s="40"/>
      <c r="O215" s="41"/>
      <c r="P215" s="42"/>
      <c r="Q215" s="43"/>
      <c r="R215" s="44"/>
      <c r="S215" s="44"/>
    </row>
    <row r="216" ht="48.75" customHeight="1">
      <c r="A216" s="38"/>
      <c r="B216" s="39"/>
      <c r="C216" s="39"/>
      <c r="D216" s="39"/>
      <c r="E216" s="31"/>
      <c r="F216" s="31"/>
      <c r="G216" s="34"/>
      <c r="H216" s="31"/>
      <c r="I216" s="18"/>
      <c r="J216" s="36"/>
      <c r="K216" s="36"/>
      <c r="L216" s="37"/>
      <c r="M216" s="34"/>
      <c r="N216" s="40"/>
      <c r="O216" s="41"/>
      <c r="P216" s="42"/>
      <c r="Q216" s="43"/>
      <c r="R216" s="44"/>
      <c r="S216" s="44"/>
    </row>
    <row r="217" ht="48.75" customHeight="1">
      <c r="A217" s="6"/>
      <c r="B217" s="2"/>
      <c r="C217" s="2"/>
      <c r="D217" s="2"/>
      <c r="E217" s="2"/>
      <c r="F217" s="2"/>
      <c r="G217" s="2"/>
      <c r="H217" s="2"/>
      <c r="J217" s="7" t="s">
        <v>2</v>
      </c>
    </row>
    <row r="218" ht="48.75" customHeight="1">
      <c r="A218" s="8" t="s">
        <v>3</v>
      </c>
      <c r="B218" s="8" t="s">
        <v>4</v>
      </c>
      <c r="C218" s="8" t="s">
        <v>5</v>
      </c>
      <c r="E218" s="9"/>
      <c r="F218" s="9"/>
      <c r="G218" s="10" t="s">
        <v>6</v>
      </c>
      <c r="H218" s="11" t="s">
        <v>50</v>
      </c>
      <c r="I218" s="12"/>
      <c r="J218" s="13">
        <v>1.0</v>
      </c>
      <c r="K218" s="13">
        <v>2.0</v>
      </c>
      <c r="L218" s="13">
        <v>3.0</v>
      </c>
      <c r="M218" s="10" t="s">
        <v>8</v>
      </c>
      <c r="N218" s="14" t="s">
        <v>9</v>
      </c>
      <c r="O218" s="14" t="s">
        <v>10</v>
      </c>
      <c r="P218" s="15" t="s">
        <v>11</v>
      </c>
      <c r="Q218" s="15" t="s">
        <v>12</v>
      </c>
      <c r="R218" s="16" t="s">
        <v>13</v>
      </c>
      <c r="S218" s="16" t="s">
        <v>14</v>
      </c>
    </row>
    <row r="219" ht="48.75" customHeight="1">
      <c r="A219" s="17">
        <v>1.0</v>
      </c>
      <c r="B219" s="18" t="s">
        <v>15</v>
      </c>
      <c r="C219" s="19" t="s">
        <v>16</v>
      </c>
      <c r="D219" s="12"/>
      <c r="E219" s="46" t="s">
        <v>17</v>
      </c>
      <c r="F219" s="47">
        <v>0.7291666666666666</v>
      </c>
      <c r="G219" s="48"/>
      <c r="H219" s="49"/>
      <c r="I219" s="52"/>
      <c r="J219" s="51"/>
      <c r="K219" s="51"/>
      <c r="L219" s="51"/>
      <c r="M219" s="48"/>
      <c r="N219" s="26">
        <v>1.0</v>
      </c>
      <c r="O219" s="27" t="s">
        <v>15</v>
      </c>
      <c r="P219" s="28">
        <v>0.0</v>
      </c>
      <c r="Q219" s="29">
        <v>0.0</v>
      </c>
      <c r="R219" s="30">
        <f t="shared" ref="R219:S219" si="121">0</f>
        <v>0</v>
      </c>
      <c r="S219" s="30">
        <f t="shared" si="121"/>
        <v>0</v>
      </c>
    </row>
    <row r="220" ht="48.75" customHeight="1">
      <c r="A220" s="17">
        <v>2.0</v>
      </c>
      <c r="B220" s="18" t="s">
        <v>21</v>
      </c>
      <c r="C220" s="19" t="s">
        <v>22</v>
      </c>
      <c r="D220" s="12"/>
      <c r="E220" s="31"/>
      <c r="F220" s="31"/>
      <c r="G220" s="48"/>
      <c r="H220" s="31"/>
      <c r="I220" s="52"/>
      <c r="J220" s="51"/>
      <c r="K220" s="51"/>
      <c r="L220" s="51"/>
      <c r="M220" s="48"/>
      <c r="N220" s="26">
        <v>2.0</v>
      </c>
      <c r="O220" s="27" t="s">
        <v>21</v>
      </c>
      <c r="P220" s="28">
        <v>0.0</v>
      </c>
      <c r="Q220" s="29">
        <v>0.0</v>
      </c>
      <c r="R220" s="30">
        <f t="shared" ref="R220:S220" si="122">0</f>
        <v>0</v>
      </c>
      <c r="S220" s="30">
        <f t="shared" si="122"/>
        <v>0</v>
      </c>
    </row>
    <row r="221" ht="48.75" customHeight="1">
      <c r="A221" s="17">
        <v>3.0</v>
      </c>
      <c r="B221" s="18" t="s">
        <v>24</v>
      </c>
      <c r="C221" s="19" t="s">
        <v>25</v>
      </c>
      <c r="D221" s="12"/>
      <c r="E221" s="32" t="s">
        <v>17</v>
      </c>
      <c r="F221" s="33">
        <v>0.7638888888888888</v>
      </c>
      <c r="G221" s="34"/>
      <c r="H221" s="35"/>
      <c r="I221" s="18"/>
      <c r="J221" s="36"/>
      <c r="K221" s="36"/>
      <c r="L221" s="37"/>
      <c r="M221" s="34"/>
      <c r="N221" s="26">
        <v>3.0</v>
      </c>
      <c r="O221" s="27" t="s">
        <v>24</v>
      </c>
      <c r="P221" s="28">
        <v>0.0</v>
      </c>
      <c r="Q221" s="29">
        <v>0.0</v>
      </c>
      <c r="R221" s="30">
        <f t="shared" ref="R221:S221" si="123">0</f>
        <v>0</v>
      </c>
      <c r="S221" s="30">
        <f t="shared" si="123"/>
        <v>0</v>
      </c>
    </row>
    <row r="222" ht="48.75" customHeight="1">
      <c r="A222" s="17">
        <v>4.0</v>
      </c>
      <c r="B222" s="18" t="s">
        <v>19</v>
      </c>
      <c r="C222" s="19" t="s">
        <v>27</v>
      </c>
      <c r="D222" s="12"/>
      <c r="E222" s="31"/>
      <c r="F222" s="31"/>
      <c r="G222" s="34"/>
      <c r="H222" s="31"/>
      <c r="I222" s="18"/>
      <c r="J222" s="36"/>
      <c r="K222" s="36"/>
      <c r="L222" s="37"/>
      <c r="M222" s="34"/>
      <c r="N222" s="26">
        <v>4.0</v>
      </c>
      <c r="O222" s="27" t="s">
        <v>19</v>
      </c>
      <c r="P222" s="28">
        <v>0.0</v>
      </c>
      <c r="Q222" s="29">
        <v>0.0</v>
      </c>
      <c r="R222" s="30">
        <f t="shared" ref="R222:S222" si="124">0</f>
        <v>0</v>
      </c>
      <c r="S222" s="30">
        <f t="shared" si="124"/>
        <v>0</v>
      </c>
    </row>
    <row r="223" ht="48.75" customHeight="1">
      <c r="A223" s="17">
        <v>5.0</v>
      </c>
      <c r="B223" s="18" t="s">
        <v>23</v>
      </c>
      <c r="C223" s="19" t="s">
        <v>28</v>
      </c>
      <c r="D223" s="12"/>
      <c r="E223" s="46" t="s">
        <v>17</v>
      </c>
      <c r="F223" s="47">
        <v>0.7986111111111112</v>
      </c>
      <c r="G223" s="48"/>
      <c r="H223" s="49"/>
      <c r="I223" s="52"/>
      <c r="J223" s="51"/>
      <c r="K223" s="51"/>
      <c r="L223" s="51"/>
      <c r="M223" s="48"/>
      <c r="N223" s="26">
        <v>5.0</v>
      </c>
      <c r="O223" s="27" t="s">
        <v>23</v>
      </c>
      <c r="P223" s="28">
        <v>0.0</v>
      </c>
      <c r="Q223" s="29">
        <v>0.0</v>
      </c>
      <c r="R223" s="30">
        <f t="shared" ref="R223:S223" si="125">0</f>
        <v>0</v>
      </c>
      <c r="S223" s="30">
        <f t="shared" si="125"/>
        <v>0</v>
      </c>
    </row>
    <row r="224" ht="48.75" customHeight="1">
      <c r="A224" s="17">
        <v>6.0</v>
      </c>
      <c r="B224" s="18" t="s">
        <v>20</v>
      </c>
      <c r="C224" s="19" t="s">
        <v>30</v>
      </c>
      <c r="D224" s="12"/>
      <c r="E224" s="31"/>
      <c r="F224" s="31"/>
      <c r="G224" s="48"/>
      <c r="H224" s="31"/>
      <c r="I224" s="52"/>
      <c r="J224" s="51"/>
      <c r="K224" s="51"/>
      <c r="L224" s="51"/>
      <c r="M224" s="48"/>
      <c r="N224" s="26">
        <v>6.0</v>
      </c>
      <c r="O224" s="27" t="s">
        <v>20</v>
      </c>
      <c r="P224" s="28">
        <v>0.0</v>
      </c>
      <c r="Q224" s="29">
        <v>0.0</v>
      </c>
      <c r="R224" s="30">
        <f t="shared" ref="R224:S224" si="126">0</f>
        <v>0</v>
      </c>
      <c r="S224" s="30">
        <f t="shared" si="126"/>
        <v>0</v>
      </c>
    </row>
    <row r="225" ht="48.75" customHeight="1">
      <c r="A225" s="38"/>
      <c r="B225" s="39"/>
      <c r="C225" s="39"/>
      <c r="D225" s="39"/>
      <c r="E225" s="32" t="s">
        <v>17</v>
      </c>
      <c r="F225" s="33">
        <v>0.8333333333333334</v>
      </c>
      <c r="G225" s="34"/>
      <c r="H225" s="35"/>
      <c r="I225" s="18"/>
      <c r="J225" s="36"/>
      <c r="K225" s="36"/>
      <c r="L225" s="37"/>
      <c r="M225" s="34"/>
      <c r="N225" s="40"/>
      <c r="O225" s="41"/>
      <c r="P225" s="42"/>
      <c r="Q225" s="43"/>
      <c r="R225" s="44"/>
      <c r="S225" s="44"/>
    </row>
    <row r="226" ht="48.75" customHeight="1">
      <c r="A226" s="38"/>
      <c r="B226" s="39"/>
      <c r="C226" s="39"/>
      <c r="D226" s="39"/>
      <c r="E226" s="31"/>
      <c r="F226" s="31"/>
      <c r="G226" s="34"/>
      <c r="H226" s="31"/>
      <c r="I226" s="18"/>
      <c r="J226" s="36"/>
      <c r="K226" s="36"/>
      <c r="L226" s="37"/>
      <c r="M226" s="34"/>
      <c r="N226" s="40"/>
      <c r="O226" s="41"/>
      <c r="P226" s="42"/>
      <c r="Q226" s="43"/>
      <c r="R226" s="44"/>
      <c r="S226" s="44"/>
    </row>
    <row r="227" ht="48.75" customHeight="1">
      <c r="A227" s="6"/>
      <c r="B227" s="2"/>
      <c r="C227" s="2"/>
      <c r="D227" s="2"/>
      <c r="E227" s="2"/>
      <c r="F227" s="2"/>
      <c r="G227" s="2"/>
      <c r="H227" s="2"/>
      <c r="J227" s="7" t="s">
        <v>2</v>
      </c>
    </row>
    <row r="228" ht="48.75" customHeight="1">
      <c r="A228" s="8" t="s">
        <v>3</v>
      </c>
      <c r="B228" s="8" t="s">
        <v>4</v>
      </c>
      <c r="C228" s="8" t="s">
        <v>5</v>
      </c>
      <c r="E228" s="9"/>
      <c r="F228" s="9"/>
      <c r="G228" s="10" t="s">
        <v>6</v>
      </c>
      <c r="H228" s="11" t="s">
        <v>50</v>
      </c>
      <c r="I228" s="12"/>
      <c r="J228" s="13">
        <v>1.0</v>
      </c>
      <c r="K228" s="13">
        <v>2.0</v>
      </c>
      <c r="L228" s="13">
        <v>3.0</v>
      </c>
      <c r="M228" s="10" t="s">
        <v>8</v>
      </c>
      <c r="N228" s="14" t="s">
        <v>9</v>
      </c>
      <c r="O228" s="14" t="s">
        <v>10</v>
      </c>
      <c r="P228" s="15" t="s">
        <v>11</v>
      </c>
      <c r="Q228" s="15" t="s">
        <v>12</v>
      </c>
      <c r="R228" s="16" t="s">
        <v>13</v>
      </c>
      <c r="S228" s="16" t="s">
        <v>14</v>
      </c>
    </row>
    <row r="229" ht="48.75" customHeight="1">
      <c r="A229" s="17">
        <v>1.0</v>
      </c>
      <c r="B229" s="18" t="s">
        <v>15</v>
      </c>
      <c r="C229" s="19" t="s">
        <v>16</v>
      </c>
      <c r="D229" s="12"/>
      <c r="E229" s="46" t="s">
        <v>17</v>
      </c>
      <c r="F229" s="47">
        <v>0.7291666666666666</v>
      </c>
      <c r="G229" s="48"/>
      <c r="H229" s="49"/>
      <c r="I229" s="52"/>
      <c r="J229" s="51"/>
      <c r="K229" s="51"/>
      <c r="L229" s="51"/>
      <c r="M229" s="48"/>
      <c r="N229" s="26">
        <v>1.0</v>
      </c>
      <c r="O229" s="27" t="s">
        <v>15</v>
      </c>
      <c r="P229" s="28">
        <v>0.0</v>
      </c>
      <c r="Q229" s="29">
        <v>0.0</v>
      </c>
      <c r="R229" s="30">
        <f t="shared" ref="R229:S229" si="127">0</f>
        <v>0</v>
      </c>
      <c r="S229" s="30">
        <f t="shared" si="127"/>
        <v>0</v>
      </c>
    </row>
    <row r="230" ht="48.75" customHeight="1">
      <c r="A230" s="17">
        <v>2.0</v>
      </c>
      <c r="B230" s="18" t="s">
        <v>21</v>
      </c>
      <c r="C230" s="19" t="s">
        <v>22</v>
      </c>
      <c r="D230" s="12"/>
      <c r="E230" s="31"/>
      <c r="F230" s="31"/>
      <c r="G230" s="48"/>
      <c r="H230" s="31"/>
      <c r="I230" s="52"/>
      <c r="J230" s="51"/>
      <c r="K230" s="51"/>
      <c r="L230" s="51"/>
      <c r="M230" s="48"/>
      <c r="N230" s="26">
        <v>2.0</v>
      </c>
      <c r="O230" s="27" t="s">
        <v>21</v>
      </c>
      <c r="P230" s="28">
        <v>0.0</v>
      </c>
      <c r="Q230" s="29">
        <v>0.0</v>
      </c>
      <c r="R230" s="30">
        <f t="shared" ref="R230:S230" si="128">0</f>
        <v>0</v>
      </c>
      <c r="S230" s="30">
        <f t="shared" si="128"/>
        <v>0</v>
      </c>
    </row>
    <row r="231" ht="48.75" customHeight="1">
      <c r="A231" s="17">
        <v>3.0</v>
      </c>
      <c r="B231" s="18" t="s">
        <v>24</v>
      </c>
      <c r="C231" s="19" t="s">
        <v>25</v>
      </c>
      <c r="D231" s="12"/>
      <c r="E231" s="32" t="s">
        <v>17</v>
      </c>
      <c r="F231" s="33">
        <v>0.7638888888888888</v>
      </c>
      <c r="G231" s="34"/>
      <c r="H231" s="35"/>
      <c r="I231" s="18"/>
      <c r="J231" s="36"/>
      <c r="K231" s="36"/>
      <c r="L231" s="37"/>
      <c r="M231" s="34"/>
      <c r="N231" s="26">
        <v>3.0</v>
      </c>
      <c r="O231" s="27" t="s">
        <v>24</v>
      </c>
      <c r="P231" s="28">
        <v>0.0</v>
      </c>
      <c r="Q231" s="29">
        <v>0.0</v>
      </c>
      <c r="R231" s="30">
        <f t="shared" ref="R231:S231" si="129">0</f>
        <v>0</v>
      </c>
      <c r="S231" s="30">
        <f t="shared" si="129"/>
        <v>0</v>
      </c>
    </row>
    <row r="232" ht="48.75" customHeight="1">
      <c r="A232" s="17">
        <v>4.0</v>
      </c>
      <c r="B232" s="18" t="s">
        <v>19</v>
      </c>
      <c r="C232" s="19" t="s">
        <v>27</v>
      </c>
      <c r="D232" s="12"/>
      <c r="E232" s="31"/>
      <c r="F232" s="31"/>
      <c r="G232" s="34"/>
      <c r="H232" s="31"/>
      <c r="I232" s="18"/>
      <c r="J232" s="36"/>
      <c r="K232" s="36"/>
      <c r="L232" s="37"/>
      <c r="M232" s="34"/>
      <c r="N232" s="26">
        <v>4.0</v>
      </c>
      <c r="O232" s="27" t="s">
        <v>19</v>
      </c>
      <c r="P232" s="28">
        <v>0.0</v>
      </c>
      <c r="Q232" s="29">
        <v>0.0</v>
      </c>
      <c r="R232" s="30">
        <f t="shared" ref="R232:S232" si="130">0</f>
        <v>0</v>
      </c>
      <c r="S232" s="30">
        <f t="shared" si="130"/>
        <v>0</v>
      </c>
    </row>
    <row r="233" ht="48.75" customHeight="1">
      <c r="A233" s="17">
        <v>5.0</v>
      </c>
      <c r="B233" s="18" t="s">
        <v>23</v>
      </c>
      <c r="C233" s="19" t="s">
        <v>28</v>
      </c>
      <c r="D233" s="12"/>
      <c r="E233" s="46" t="s">
        <v>17</v>
      </c>
      <c r="F233" s="47">
        <v>0.7986111111111112</v>
      </c>
      <c r="G233" s="48"/>
      <c r="H233" s="49"/>
      <c r="I233" s="52"/>
      <c r="J233" s="51"/>
      <c r="K233" s="51"/>
      <c r="L233" s="51"/>
      <c r="M233" s="48"/>
      <c r="N233" s="26">
        <v>5.0</v>
      </c>
      <c r="O233" s="27" t="s">
        <v>23</v>
      </c>
      <c r="P233" s="28">
        <v>0.0</v>
      </c>
      <c r="Q233" s="29">
        <v>0.0</v>
      </c>
      <c r="R233" s="30">
        <f t="shared" ref="R233:S233" si="131">0</f>
        <v>0</v>
      </c>
      <c r="S233" s="30">
        <f t="shared" si="131"/>
        <v>0</v>
      </c>
    </row>
    <row r="234" ht="48.75" customHeight="1">
      <c r="A234" s="17">
        <v>6.0</v>
      </c>
      <c r="B234" s="18" t="s">
        <v>20</v>
      </c>
      <c r="C234" s="19" t="s">
        <v>30</v>
      </c>
      <c r="D234" s="12"/>
      <c r="E234" s="31"/>
      <c r="F234" s="31"/>
      <c r="G234" s="48"/>
      <c r="H234" s="31"/>
      <c r="I234" s="52"/>
      <c r="J234" s="51"/>
      <c r="K234" s="51"/>
      <c r="L234" s="51"/>
      <c r="M234" s="48"/>
      <c r="N234" s="26">
        <v>6.0</v>
      </c>
      <c r="O234" s="27" t="s">
        <v>20</v>
      </c>
      <c r="P234" s="28">
        <v>0.0</v>
      </c>
      <c r="Q234" s="29">
        <v>0.0</v>
      </c>
      <c r="R234" s="30">
        <f t="shared" ref="R234:S234" si="132">0</f>
        <v>0</v>
      </c>
      <c r="S234" s="30">
        <f t="shared" si="132"/>
        <v>0</v>
      </c>
    </row>
    <row r="235" ht="48.75" customHeight="1">
      <c r="A235" s="38"/>
      <c r="B235" s="39"/>
      <c r="C235" s="39"/>
      <c r="D235" s="39"/>
      <c r="E235" s="32" t="s">
        <v>17</v>
      </c>
      <c r="F235" s="33">
        <v>0.8333333333333334</v>
      </c>
      <c r="G235" s="34"/>
      <c r="H235" s="35"/>
      <c r="I235" s="18"/>
      <c r="J235" s="36"/>
      <c r="K235" s="36"/>
      <c r="L235" s="37"/>
      <c r="M235" s="34"/>
      <c r="N235" s="40"/>
      <c r="O235" s="41"/>
      <c r="P235" s="42"/>
      <c r="Q235" s="43"/>
      <c r="R235" s="44"/>
      <c r="S235" s="44"/>
    </row>
    <row r="236" ht="48.75" customHeight="1">
      <c r="A236" s="38"/>
      <c r="B236" s="39"/>
      <c r="C236" s="39"/>
      <c r="D236" s="39"/>
      <c r="E236" s="31"/>
      <c r="F236" s="31"/>
      <c r="G236" s="34"/>
      <c r="H236" s="31"/>
      <c r="I236" s="18"/>
      <c r="J236" s="36"/>
      <c r="K236" s="36"/>
      <c r="L236" s="37"/>
      <c r="M236" s="34"/>
      <c r="N236" s="40"/>
      <c r="O236" s="41"/>
      <c r="P236" s="42"/>
      <c r="Q236" s="43"/>
      <c r="R236" s="44"/>
      <c r="S236" s="44"/>
    </row>
    <row r="237" ht="46.5" customHeight="1">
      <c r="A237" s="6"/>
      <c r="B237" s="2"/>
      <c r="C237" s="2"/>
      <c r="D237" s="2"/>
      <c r="E237" s="2"/>
      <c r="F237" s="2"/>
      <c r="G237" s="2"/>
      <c r="H237" s="2"/>
      <c r="J237" s="7" t="s">
        <v>2</v>
      </c>
    </row>
    <row r="238" ht="46.5" customHeight="1">
      <c r="A238" s="8" t="s">
        <v>3</v>
      </c>
      <c r="B238" s="8" t="s">
        <v>4</v>
      </c>
      <c r="C238" s="8" t="s">
        <v>5</v>
      </c>
      <c r="E238" s="9"/>
      <c r="F238" s="9"/>
      <c r="G238" s="10" t="s">
        <v>6</v>
      </c>
      <c r="H238" s="11" t="s">
        <v>50</v>
      </c>
      <c r="I238" s="12"/>
      <c r="J238" s="13">
        <v>1.0</v>
      </c>
      <c r="K238" s="13">
        <v>2.0</v>
      </c>
      <c r="L238" s="13">
        <v>3.0</v>
      </c>
      <c r="M238" s="10" t="s">
        <v>8</v>
      </c>
      <c r="N238" s="14" t="s">
        <v>9</v>
      </c>
      <c r="O238" s="14" t="s">
        <v>10</v>
      </c>
      <c r="P238" s="15" t="s">
        <v>11</v>
      </c>
      <c r="Q238" s="15" t="s">
        <v>12</v>
      </c>
      <c r="R238" s="16" t="s">
        <v>13</v>
      </c>
      <c r="S238" s="16" t="s">
        <v>14</v>
      </c>
    </row>
    <row r="239" ht="46.5" customHeight="1">
      <c r="A239" s="17">
        <v>1.0</v>
      </c>
      <c r="B239" s="18" t="s">
        <v>15</v>
      </c>
      <c r="C239" s="19" t="s">
        <v>16</v>
      </c>
      <c r="D239" s="12"/>
      <c r="E239" s="46" t="s">
        <v>17</v>
      </c>
      <c r="F239" s="47">
        <v>0.7291666666666666</v>
      </c>
      <c r="G239" s="48"/>
      <c r="H239" s="49"/>
      <c r="I239" s="52"/>
      <c r="J239" s="51"/>
      <c r="K239" s="51"/>
      <c r="L239" s="51"/>
      <c r="M239" s="48"/>
      <c r="N239" s="26">
        <v>1.0</v>
      </c>
      <c r="O239" s="27" t="s">
        <v>15</v>
      </c>
      <c r="P239" s="28">
        <v>0.0</v>
      </c>
      <c r="Q239" s="29">
        <v>0.0</v>
      </c>
      <c r="R239" s="30">
        <f t="shared" ref="R239:S239" si="133">0</f>
        <v>0</v>
      </c>
      <c r="S239" s="30">
        <f t="shared" si="133"/>
        <v>0</v>
      </c>
    </row>
    <row r="240" ht="46.5" customHeight="1">
      <c r="A240" s="17">
        <v>2.0</v>
      </c>
      <c r="B240" s="18" t="s">
        <v>21</v>
      </c>
      <c r="C240" s="19" t="s">
        <v>22</v>
      </c>
      <c r="D240" s="12"/>
      <c r="E240" s="31"/>
      <c r="F240" s="31"/>
      <c r="G240" s="48"/>
      <c r="H240" s="31"/>
      <c r="I240" s="52"/>
      <c r="J240" s="51"/>
      <c r="K240" s="51"/>
      <c r="L240" s="51"/>
      <c r="M240" s="48"/>
      <c r="N240" s="26">
        <v>2.0</v>
      </c>
      <c r="O240" s="27" t="s">
        <v>21</v>
      </c>
      <c r="P240" s="28">
        <v>0.0</v>
      </c>
      <c r="Q240" s="29">
        <v>0.0</v>
      </c>
      <c r="R240" s="30">
        <f t="shared" ref="R240:S240" si="134">0</f>
        <v>0</v>
      </c>
      <c r="S240" s="30">
        <f t="shared" si="134"/>
        <v>0</v>
      </c>
    </row>
    <row r="241" ht="46.5" customHeight="1">
      <c r="A241" s="17">
        <v>3.0</v>
      </c>
      <c r="B241" s="18" t="s">
        <v>24</v>
      </c>
      <c r="C241" s="19" t="s">
        <v>25</v>
      </c>
      <c r="D241" s="12"/>
      <c r="E241" s="32" t="s">
        <v>17</v>
      </c>
      <c r="F241" s="33">
        <v>0.7638888888888888</v>
      </c>
      <c r="G241" s="34"/>
      <c r="H241" s="35"/>
      <c r="I241" s="18"/>
      <c r="J241" s="36"/>
      <c r="K241" s="36"/>
      <c r="L241" s="37"/>
      <c r="M241" s="34"/>
      <c r="N241" s="26">
        <v>3.0</v>
      </c>
      <c r="O241" s="27" t="s">
        <v>24</v>
      </c>
      <c r="P241" s="28">
        <v>0.0</v>
      </c>
      <c r="Q241" s="29">
        <v>0.0</v>
      </c>
      <c r="R241" s="30">
        <f t="shared" ref="R241:S241" si="135">0</f>
        <v>0</v>
      </c>
      <c r="S241" s="30">
        <f t="shared" si="135"/>
        <v>0</v>
      </c>
    </row>
    <row r="242" ht="46.5" customHeight="1">
      <c r="A242" s="17">
        <v>4.0</v>
      </c>
      <c r="B242" s="18" t="s">
        <v>19</v>
      </c>
      <c r="C242" s="19" t="s">
        <v>27</v>
      </c>
      <c r="D242" s="12"/>
      <c r="E242" s="31"/>
      <c r="F242" s="31"/>
      <c r="G242" s="34"/>
      <c r="H242" s="31"/>
      <c r="I242" s="18"/>
      <c r="J242" s="36"/>
      <c r="K242" s="36"/>
      <c r="L242" s="37"/>
      <c r="M242" s="34"/>
      <c r="N242" s="26">
        <v>4.0</v>
      </c>
      <c r="O242" s="27" t="s">
        <v>19</v>
      </c>
      <c r="P242" s="28">
        <v>0.0</v>
      </c>
      <c r="Q242" s="29">
        <v>0.0</v>
      </c>
      <c r="R242" s="30">
        <f t="shared" ref="R242:S242" si="136">0</f>
        <v>0</v>
      </c>
      <c r="S242" s="30">
        <f t="shared" si="136"/>
        <v>0</v>
      </c>
    </row>
    <row r="243" ht="46.5" customHeight="1">
      <c r="A243" s="17">
        <v>5.0</v>
      </c>
      <c r="B243" s="18" t="s">
        <v>23</v>
      </c>
      <c r="C243" s="19" t="s">
        <v>28</v>
      </c>
      <c r="D243" s="12"/>
      <c r="E243" s="46" t="s">
        <v>17</v>
      </c>
      <c r="F243" s="47">
        <v>0.7986111111111112</v>
      </c>
      <c r="G243" s="48"/>
      <c r="H243" s="49"/>
      <c r="I243" s="52"/>
      <c r="J243" s="51"/>
      <c r="K243" s="51"/>
      <c r="L243" s="51"/>
      <c r="M243" s="48"/>
      <c r="N243" s="26">
        <v>5.0</v>
      </c>
      <c r="O243" s="27" t="s">
        <v>23</v>
      </c>
      <c r="P243" s="28">
        <v>0.0</v>
      </c>
      <c r="Q243" s="29">
        <v>0.0</v>
      </c>
      <c r="R243" s="30">
        <f t="shared" ref="R243:S243" si="137">0</f>
        <v>0</v>
      </c>
      <c r="S243" s="30">
        <f t="shared" si="137"/>
        <v>0</v>
      </c>
    </row>
    <row r="244" ht="46.5" customHeight="1">
      <c r="A244" s="17">
        <v>6.0</v>
      </c>
      <c r="B244" s="18" t="s">
        <v>20</v>
      </c>
      <c r="C244" s="19" t="s">
        <v>30</v>
      </c>
      <c r="D244" s="12"/>
      <c r="E244" s="31"/>
      <c r="F244" s="31"/>
      <c r="G244" s="48"/>
      <c r="H244" s="31"/>
      <c r="I244" s="52"/>
      <c r="J244" s="51"/>
      <c r="K244" s="51"/>
      <c r="L244" s="51"/>
      <c r="M244" s="48"/>
      <c r="N244" s="26">
        <v>6.0</v>
      </c>
      <c r="O244" s="27" t="s">
        <v>20</v>
      </c>
      <c r="P244" s="28">
        <v>0.0</v>
      </c>
      <c r="Q244" s="29">
        <v>0.0</v>
      </c>
      <c r="R244" s="30">
        <f t="shared" ref="R244:S244" si="138">0</f>
        <v>0</v>
      </c>
      <c r="S244" s="30">
        <f t="shared" si="138"/>
        <v>0</v>
      </c>
    </row>
    <row r="245" ht="46.5" customHeight="1">
      <c r="A245" s="38"/>
      <c r="B245" s="39"/>
      <c r="C245" s="39"/>
      <c r="D245" s="39"/>
      <c r="E245" s="32" t="s">
        <v>17</v>
      </c>
      <c r="F245" s="33">
        <v>0.8333333333333334</v>
      </c>
      <c r="G245" s="34"/>
      <c r="H245" s="35"/>
      <c r="I245" s="18"/>
      <c r="J245" s="36"/>
      <c r="K245" s="36"/>
      <c r="L245" s="37"/>
      <c r="M245" s="34"/>
      <c r="N245" s="40"/>
      <c r="O245" s="41"/>
      <c r="P245" s="42"/>
      <c r="Q245" s="43"/>
      <c r="R245" s="44"/>
      <c r="S245" s="44"/>
    </row>
    <row r="246" ht="46.5" customHeight="1">
      <c r="A246" s="38"/>
      <c r="B246" s="39"/>
      <c r="C246" s="39"/>
      <c r="D246" s="39"/>
      <c r="E246" s="31"/>
      <c r="F246" s="31"/>
      <c r="G246" s="34"/>
      <c r="H246" s="31"/>
      <c r="I246" s="18"/>
      <c r="J246" s="36"/>
      <c r="K246" s="36"/>
      <c r="L246" s="37"/>
      <c r="M246" s="34"/>
      <c r="N246" s="40"/>
      <c r="O246" s="41"/>
      <c r="P246" s="42"/>
      <c r="Q246" s="43"/>
      <c r="R246" s="44"/>
      <c r="S246" s="44"/>
    </row>
    <row r="247" ht="46.5" customHeight="1">
      <c r="A247" s="6"/>
      <c r="B247" s="2"/>
      <c r="C247" s="2"/>
      <c r="D247" s="2"/>
      <c r="E247" s="2"/>
      <c r="F247" s="2"/>
      <c r="G247" s="2"/>
      <c r="H247" s="2"/>
      <c r="J247" s="7" t="s">
        <v>2</v>
      </c>
    </row>
    <row r="248" ht="46.5" customHeight="1">
      <c r="A248" s="8" t="s">
        <v>3</v>
      </c>
      <c r="B248" s="8" t="s">
        <v>4</v>
      </c>
      <c r="C248" s="8" t="s">
        <v>5</v>
      </c>
      <c r="E248" s="9"/>
      <c r="F248" s="9"/>
      <c r="G248" s="10" t="s">
        <v>6</v>
      </c>
      <c r="H248" s="11" t="s">
        <v>50</v>
      </c>
      <c r="I248" s="12"/>
      <c r="J248" s="13">
        <v>1.0</v>
      </c>
      <c r="K248" s="13">
        <v>2.0</v>
      </c>
      <c r="L248" s="13">
        <v>3.0</v>
      </c>
      <c r="M248" s="10" t="s">
        <v>8</v>
      </c>
      <c r="N248" s="14" t="s">
        <v>9</v>
      </c>
      <c r="O248" s="14" t="s">
        <v>10</v>
      </c>
      <c r="P248" s="15" t="s">
        <v>11</v>
      </c>
      <c r="Q248" s="15" t="s">
        <v>12</v>
      </c>
      <c r="R248" s="16" t="s">
        <v>13</v>
      </c>
      <c r="S248" s="16" t="s">
        <v>14</v>
      </c>
    </row>
    <row r="249" ht="46.5" customHeight="1">
      <c r="A249" s="17">
        <v>1.0</v>
      </c>
      <c r="B249" s="18" t="s">
        <v>15</v>
      </c>
      <c r="C249" s="19" t="s">
        <v>16</v>
      </c>
      <c r="D249" s="12"/>
      <c r="E249" s="46" t="s">
        <v>17</v>
      </c>
      <c r="F249" s="47">
        <v>0.7291666666666666</v>
      </c>
      <c r="G249" s="48"/>
      <c r="H249" s="49"/>
      <c r="I249" s="52"/>
      <c r="J249" s="51"/>
      <c r="K249" s="51"/>
      <c r="L249" s="51"/>
      <c r="M249" s="48"/>
      <c r="N249" s="26">
        <v>1.0</v>
      </c>
      <c r="O249" s="27" t="s">
        <v>15</v>
      </c>
      <c r="P249" s="28">
        <v>0.0</v>
      </c>
      <c r="Q249" s="29">
        <v>0.0</v>
      </c>
      <c r="R249" s="30">
        <f t="shared" ref="R249:S249" si="139">0</f>
        <v>0</v>
      </c>
      <c r="S249" s="30">
        <f t="shared" si="139"/>
        <v>0</v>
      </c>
    </row>
    <row r="250" ht="46.5" customHeight="1">
      <c r="A250" s="17">
        <v>2.0</v>
      </c>
      <c r="B250" s="18" t="s">
        <v>21</v>
      </c>
      <c r="C250" s="19" t="s">
        <v>22</v>
      </c>
      <c r="D250" s="12"/>
      <c r="E250" s="31"/>
      <c r="F250" s="31"/>
      <c r="G250" s="48"/>
      <c r="H250" s="31"/>
      <c r="I250" s="52"/>
      <c r="J250" s="51"/>
      <c r="K250" s="51"/>
      <c r="L250" s="51"/>
      <c r="M250" s="48"/>
      <c r="N250" s="26">
        <v>2.0</v>
      </c>
      <c r="O250" s="27" t="s">
        <v>21</v>
      </c>
      <c r="P250" s="28">
        <v>0.0</v>
      </c>
      <c r="Q250" s="29">
        <v>0.0</v>
      </c>
      <c r="R250" s="30">
        <f t="shared" ref="R250:S250" si="140">0</f>
        <v>0</v>
      </c>
      <c r="S250" s="30">
        <f t="shared" si="140"/>
        <v>0</v>
      </c>
    </row>
    <row r="251" ht="46.5" customHeight="1">
      <c r="A251" s="17">
        <v>3.0</v>
      </c>
      <c r="B251" s="18" t="s">
        <v>24</v>
      </c>
      <c r="C251" s="19" t="s">
        <v>25</v>
      </c>
      <c r="D251" s="12"/>
      <c r="E251" s="32" t="s">
        <v>17</v>
      </c>
      <c r="F251" s="33">
        <v>0.7638888888888888</v>
      </c>
      <c r="G251" s="34"/>
      <c r="H251" s="35"/>
      <c r="I251" s="18"/>
      <c r="J251" s="36"/>
      <c r="K251" s="36"/>
      <c r="L251" s="37"/>
      <c r="M251" s="34"/>
      <c r="N251" s="26">
        <v>3.0</v>
      </c>
      <c r="O251" s="27" t="s">
        <v>24</v>
      </c>
      <c r="P251" s="28">
        <v>0.0</v>
      </c>
      <c r="Q251" s="29">
        <v>0.0</v>
      </c>
      <c r="R251" s="30">
        <f t="shared" ref="R251:S251" si="141">0</f>
        <v>0</v>
      </c>
      <c r="S251" s="30">
        <f t="shared" si="141"/>
        <v>0</v>
      </c>
    </row>
    <row r="252" ht="46.5" customHeight="1">
      <c r="A252" s="17">
        <v>4.0</v>
      </c>
      <c r="B252" s="18" t="s">
        <v>19</v>
      </c>
      <c r="C252" s="19" t="s">
        <v>27</v>
      </c>
      <c r="D252" s="12"/>
      <c r="E252" s="31"/>
      <c r="F252" s="31"/>
      <c r="G252" s="34"/>
      <c r="H252" s="31"/>
      <c r="I252" s="18"/>
      <c r="J252" s="36"/>
      <c r="K252" s="36"/>
      <c r="L252" s="37"/>
      <c r="M252" s="34"/>
      <c r="N252" s="26">
        <v>4.0</v>
      </c>
      <c r="O252" s="27" t="s">
        <v>19</v>
      </c>
      <c r="P252" s="28">
        <v>0.0</v>
      </c>
      <c r="Q252" s="29">
        <v>0.0</v>
      </c>
      <c r="R252" s="30">
        <f t="shared" ref="R252:S252" si="142">0</f>
        <v>0</v>
      </c>
      <c r="S252" s="30">
        <f t="shared" si="142"/>
        <v>0</v>
      </c>
    </row>
    <row r="253" ht="46.5" customHeight="1">
      <c r="A253" s="17">
        <v>5.0</v>
      </c>
      <c r="B253" s="18" t="s">
        <v>23</v>
      </c>
      <c r="C253" s="19" t="s">
        <v>28</v>
      </c>
      <c r="D253" s="12"/>
      <c r="E253" s="46" t="s">
        <v>17</v>
      </c>
      <c r="F253" s="47">
        <v>0.7986111111111112</v>
      </c>
      <c r="G253" s="48"/>
      <c r="H253" s="49"/>
      <c r="I253" s="52"/>
      <c r="J253" s="51"/>
      <c r="K253" s="51"/>
      <c r="L253" s="51"/>
      <c r="M253" s="48"/>
      <c r="N253" s="26">
        <v>5.0</v>
      </c>
      <c r="O253" s="27" t="s">
        <v>23</v>
      </c>
      <c r="P253" s="28">
        <v>0.0</v>
      </c>
      <c r="Q253" s="29">
        <v>0.0</v>
      </c>
      <c r="R253" s="30">
        <f t="shared" ref="R253:S253" si="143">0</f>
        <v>0</v>
      </c>
      <c r="S253" s="30">
        <f t="shared" si="143"/>
        <v>0</v>
      </c>
    </row>
    <row r="254" ht="46.5" customHeight="1">
      <c r="A254" s="17">
        <v>6.0</v>
      </c>
      <c r="B254" s="18" t="s">
        <v>20</v>
      </c>
      <c r="C254" s="19" t="s">
        <v>30</v>
      </c>
      <c r="D254" s="12"/>
      <c r="E254" s="31"/>
      <c r="F254" s="31"/>
      <c r="G254" s="48"/>
      <c r="H254" s="31"/>
      <c r="I254" s="52"/>
      <c r="J254" s="51"/>
      <c r="K254" s="51"/>
      <c r="L254" s="51"/>
      <c r="M254" s="48"/>
      <c r="N254" s="26">
        <v>6.0</v>
      </c>
      <c r="O254" s="27" t="s">
        <v>20</v>
      </c>
      <c r="P254" s="28">
        <v>0.0</v>
      </c>
      <c r="Q254" s="29">
        <v>0.0</v>
      </c>
      <c r="R254" s="30">
        <f t="shared" ref="R254:S254" si="144">0</f>
        <v>0</v>
      </c>
      <c r="S254" s="30">
        <f t="shared" si="144"/>
        <v>0</v>
      </c>
    </row>
    <row r="255" ht="46.5" customHeight="1">
      <c r="A255" s="38"/>
      <c r="B255" s="39"/>
      <c r="C255" s="39"/>
      <c r="D255" s="39"/>
      <c r="E255" s="32" t="s">
        <v>17</v>
      </c>
      <c r="F255" s="33">
        <v>0.8333333333333334</v>
      </c>
      <c r="G255" s="34"/>
      <c r="H255" s="35"/>
      <c r="I255" s="18"/>
      <c r="J255" s="36"/>
      <c r="K255" s="36"/>
      <c r="L255" s="37"/>
      <c r="M255" s="34"/>
      <c r="N255" s="40"/>
      <c r="O255" s="41"/>
      <c r="P255" s="42"/>
      <c r="Q255" s="43"/>
      <c r="R255" s="44"/>
      <c r="S255" s="44"/>
    </row>
    <row r="256" ht="46.5" customHeight="1">
      <c r="A256" s="38"/>
      <c r="B256" s="39"/>
      <c r="C256" s="39"/>
      <c r="D256" s="39"/>
      <c r="E256" s="31"/>
      <c r="F256" s="31"/>
      <c r="G256" s="34"/>
      <c r="H256" s="31"/>
      <c r="I256" s="18"/>
      <c r="J256" s="36"/>
      <c r="K256" s="36"/>
      <c r="L256" s="37"/>
      <c r="M256" s="34"/>
      <c r="N256" s="40"/>
      <c r="O256" s="41"/>
      <c r="P256" s="42"/>
      <c r="Q256" s="43"/>
      <c r="R256" s="44"/>
      <c r="S256" s="44"/>
    </row>
    <row r="257" ht="46.5" customHeight="1">
      <c r="A257" s="17">
        <v>9.0</v>
      </c>
      <c r="B257" s="18" t="s">
        <v>51</v>
      </c>
      <c r="C257" s="19" t="s">
        <v>52</v>
      </c>
      <c r="D257" s="12"/>
      <c r="E257" s="46" t="s">
        <v>17</v>
      </c>
      <c r="F257" s="47">
        <v>0.8680555555555556</v>
      </c>
      <c r="G257" s="48"/>
      <c r="H257" s="49"/>
      <c r="I257" s="52"/>
      <c r="J257" s="51"/>
      <c r="K257" s="51"/>
      <c r="L257" s="51"/>
      <c r="M257" s="48"/>
    </row>
    <row r="258" ht="46.5" customHeight="1">
      <c r="A258" s="17">
        <v>10.0</v>
      </c>
      <c r="B258" s="18" t="s">
        <v>20</v>
      </c>
      <c r="C258" s="19" t="s">
        <v>30</v>
      </c>
      <c r="D258" s="12"/>
      <c r="E258" s="31"/>
      <c r="F258" s="31"/>
      <c r="G258" s="48"/>
      <c r="H258" s="31"/>
      <c r="I258" s="52"/>
      <c r="J258" s="51"/>
      <c r="K258" s="51"/>
      <c r="L258" s="51"/>
      <c r="M258" s="48"/>
    </row>
    <row r="259" ht="46.5" customHeight="1">
      <c r="A259" s="17">
        <v>11.0</v>
      </c>
      <c r="B259" s="18" t="s">
        <v>53</v>
      </c>
      <c r="C259" s="19" t="s">
        <v>54</v>
      </c>
      <c r="D259" s="12"/>
      <c r="E259" s="32" t="s">
        <v>17</v>
      </c>
      <c r="F259" s="33">
        <v>0.9027777777777778</v>
      </c>
      <c r="G259" s="34"/>
      <c r="H259" s="35"/>
      <c r="I259" s="18"/>
      <c r="J259" s="36"/>
      <c r="K259" s="36"/>
      <c r="L259" s="36"/>
      <c r="M259" s="34"/>
    </row>
    <row r="260" ht="46.5" customHeight="1">
      <c r="A260" s="17">
        <v>12.0</v>
      </c>
      <c r="B260" s="18" t="s">
        <v>55</v>
      </c>
      <c r="C260" s="19" t="s">
        <v>56</v>
      </c>
      <c r="D260" s="12"/>
      <c r="E260" s="31"/>
      <c r="F260" s="31"/>
      <c r="G260" s="34"/>
      <c r="H260" s="31"/>
      <c r="I260" s="18"/>
      <c r="J260" s="36"/>
      <c r="K260" s="36"/>
      <c r="L260" s="36"/>
      <c r="M260" s="34"/>
    </row>
    <row r="261" ht="46.5" customHeight="1">
      <c r="A261" s="6"/>
      <c r="B261" s="2"/>
      <c r="C261" s="2"/>
      <c r="D261" s="2"/>
      <c r="E261" s="2"/>
      <c r="F261" s="2"/>
      <c r="G261" s="2"/>
      <c r="H261" s="2"/>
      <c r="J261" s="7" t="s">
        <v>2</v>
      </c>
    </row>
    <row r="262" ht="46.5" customHeight="1">
      <c r="A262" s="8" t="s">
        <v>3</v>
      </c>
      <c r="B262" s="8" t="s">
        <v>4</v>
      </c>
      <c r="C262" s="8" t="s">
        <v>5</v>
      </c>
      <c r="E262" s="9"/>
      <c r="F262" s="9"/>
      <c r="G262" s="10" t="s">
        <v>6</v>
      </c>
      <c r="H262" s="11" t="s">
        <v>57</v>
      </c>
      <c r="I262" s="12"/>
      <c r="J262" s="13">
        <v>1.0</v>
      </c>
      <c r="K262" s="13">
        <v>2.0</v>
      </c>
      <c r="L262" s="13">
        <v>3.0</v>
      </c>
      <c r="M262" s="10" t="s">
        <v>8</v>
      </c>
    </row>
    <row r="263" ht="46.5" customHeight="1">
      <c r="A263" s="17">
        <v>1.0</v>
      </c>
      <c r="B263" s="18" t="s">
        <v>58</v>
      </c>
      <c r="C263" s="19" t="s">
        <v>59</v>
      </c>
      <c r="D263" s="12"/>
      <c r="E263" s="46" t="s">
        <v>17</v>
      </c>
      <c r="F263" s="47">
        <v>0.7291666666666666</v>
      </c>
      <c r="G263" s="48"/>
      <c r="H263" s="49"/>
      <c r="I263" s="52"/>
      <c r="J263" s="51"/>
      <c r="K263" s="51"/>
      <c r="L263" s="51"/>
      <c r="M263" s="48"/>
    </row>
    <row r="264" ht="46.5" customHeight="1">
      <c r="A264" s="17">
        <v>2.0</v>
      </c>
      <c r="B264" s="18" t="s">
        <v>60</v>
      </c>
      <c r="C264" s="19" t="s">
        <v>61</v>
      </c>
      <c r="D264" s="12"/>
      <c r="E264" s="31"/>
      <c r="F264" s="31"/>
      <c r="G264" s="48"/>
      <c r="H264" s="31"/>
      <c r="I264" s="52"/>
      <c r="J264" s="51"/>
      <c r="K264" s="51"/>
      <c r="L264" s="51"/>
      <c r="M264" s="48"/>
    </row>
    <row r="265" ht="46.5" customHeight="1">
      <c r="A265" s="17">
        <v>3.0</v>
      </c>
      <c r="B265" s="18" t="s">
        <v>62</v>
      </c>
      <c r="C265" s="19" t="s">
        <v>63</v>
      </c>
      <c r="D265" s="12"/>
      <c r="E265" s="32" t="s">
        <v>17</v>
      </c>
      <c r="F265" s="33">
        <v>0.7638888888888888</v>
      </c>
      <c r="G265" s="34"/>
      <c r="H265" s="35"/>
      <c r="I265" s="18"/>
      <c r="J265" s="36"/>
      <c r="K265" s="36"/>
      <c r="L265" s="37"/>
      <c r="M265" s="34"/>
    </row>
    <row r="266" ht="46.5" customHeight="1">
      <c r="A266" s="17">
        <v>4.0</v>
      </c>
      <c r="B266" s="18" t="s">
        <v>64</v>
      </c>
      <c r="C266" s="19" t="s">
        <v>65</v>
      </c>
      <c r="D266" s="12"/>
      <c r="E266" s="31"/>
      <c r="F266" s="31"/>
      <c r="G266" s="34"/>
      <c r="H266" s="31"/>
      <c r="I266" s="18"/>
      <c r="J266" s="36"/>
      <c r="K266" s="36"/>
      <c r="L266" s="37"/>
      <c r="M266" s="34"/>
    </row>
    <row r="267" ht="46.5" customHeight="1">
      <c r="A267" s="17">
        <v>5.0</v>
      </c>
      <c r="B267" s="18" t="s">
        <v>66</v>
      </c>
      <c r="C267" s="19" t="s">
        <v>67</v>
      </c>
      <c r="D267" s="12"/>
      <c r="E267" s="46" t="s">
        <v>17</v>
      </c>
      <c r="F267" s="47">
        <v>0.7986111111111112</v>
      </c>
      <c r="G267" s="48"/>
      <c r="H267" s="49"/>
      <c r="I267" s="52"/>
      <c r="J267" s="51"/>
      <c r="K267" s="51"/>
      <c r="L267" s="51"/>
      <c r="M267" s="48"/>
    </row>
    <row r="268" ht="46.5" customHeight="1">
      <c r="A268" s="17">
        <v>6.0</v>
      </c>
      <c r="B268" s="18" t="s">
        <v>68</v>
      </c>
      <c r="C268" s="19" t="s">
        <v>69</v>
      </c>
      <c r="D268" s="12"/>
      <c r="E268" s="31"/>
      <c r="F268" s="31"/>
      <c r="G268" s="48"/>
      <c r="H268" s="31"/>
      <c r="I268" s="52"/>
      <c r="J268" s="51"/>
      <c r="K268" s="51"/>
      <c r="L268" s="51"/>
      <c r="M268" s="48"/>
    </row>
    <row r="269" ht="46.5" customHeight="1">
      <c r="A269" s="17">
        <v>7.0</v>
      </c>
      <c r="B269" s="18" t="s">
        <v>70</v>
      </c>
      <c r="C269" s="19" t="s">
        <v>71</v>
      </c>
      <c r="D269" s="12"/>
      <c r="E269" s="32" t="s">
        <v>17</v>
      </c>
      <c r="F269" s="33">
        <v>0.8333333333333334</v>
      </c>
      <c r="G269" s="34"/>
      <c r="H269" s="35"/>
      <c r="I269" s="18"/>
      <c r="J269" s="36"/>
      <c r="K269" s="36"/>
      <c r="L269" s="36"/>
      <c r="M269" s="34"/>
    </row>
    <row r="270" ht="46.5" customHeight="1">
      <c r="A270" s="17">
        <v>8.0</v>
      </c>
      <c r="B270" s="18" t="s">
        <v>72</v>
      </c>
      <c r="C270" s="19" t="s">
        <v>73</v>
      </c>
      <c r="D270" s="12"/>
      <c r="E270" s="31"/>
      <c r="F270" s="31"/>
      <c r="G270" s="34"/>
      <c r="H270" s="31"/>
      <c r="I270" s="18"/>
      <c r="J270" s="36"/>
      <c r="K270" s="36"/>
      <c r="L270" s="36"/>
      <c r="M270" s="34"/>
    </row>
    <row r="271" ht="46.5" customHeight="1">
      <c r="A271" s="17">
        <v>9.0</v>
      </c>
      <c r="B271" s="18" t="s">
        <v>51</v>
      </c>
      <c r="C271" s="19" t="s">
        <v>52</v>
      </c>
      <c r="D271" s="12"/>
      <c r="E271" s="46" t="s">
        <v>17</v>
      </c>
      <c r="F271" s="47">
        <v>0.8680555555555556</v>
      </c>
      <c r="G271" s="48"/>
      <c r="H271" s="49"/>
      <c r="I271" s="52"/>
      <c r="J271" s="51"/>
      <c r="K271" s="51"/>
      <c r="L271" s="51"/>
      <c r="M271" s="48"/>
    </row>
    <row r="272" ht="48.75" customHeight="1">
      <c r="A272" s="17">
        <v>10.0</v>
      </c>
      <c r="B272" s="18" t="s">
        <v>20</v>
      </c>
      <c r="C272" s="19" t="s">
        <v>30</v>
      </c>
      <c r="D272" s="12"/>
      <c r="E272" s="31"/>
      <c r="F272" s="31"/>
      <c r="G272" s="48"/>
      <c r="H272" s="31"/>
      <c r="I272" s="52"/>
      <c r="J272" s="51"/>
      <c r="K272" s="51"/>
      <c r="L272" s="51"/>
      <c r="M272" s="48"/>
    </row>
    <row r="273" ht="48.75" customHeight="1">
      <c r="A273" s="17">
        <v>11.0</v>
      </c>
      <c r="B273" s="18" t="s">
        <v>53</v>
      </c>
      <c r="C273" s="19" t="s">
        <v>54</v>
      </c>
      <c r="D273" s="12"/>
      <c r="E273" s="32" t="s">
        <v>17</v>
      </c>
      <c r="F273" s="33">
        <v>0.9027777777777778</v>
      </c>
      <c r="G273" s="34"/>
      <c r="H273" s="35"/>
      <c r="I273" s="18"/>
      <c r="J273" s="36"/>
      <c r="K273" s="36"/>
      <c r="L273" s="36"/>
      <c r="M273" s="34"/>
    </row>
    <row r="274" ht="48.75" customHeight="1">
      <c r="A274" s="17">
        <v>12.0</v>
      </c>
      <c r="B274" s="18" t="s">
        <v>55</v>
      </c>
      <c r="C274" s="19" t="s">
        <v>56</v>
      </c>
      <c r="D274" s="12"/>
      <c r="E274" s="31"/>
      <c r="F274" s="31"/>
      <c r="G274" s="34"/>
      <c r="H274" s="31"/>
      <c r="I274" s="18"/>
      <c r="J274" s="36"/>
      <c r="K274" s="36"/>
      <c r="L274" s="36"/>
      <c r="M274" s="34"/>
    </row>
    <row r="275" ht="48.75" customHeight="1">
      <c r="A275" s="6"/>
      <c r="B275" s="2"/>
      <c r="C275" s="2"/>
      <c r="D275" s="2"/>
      <c r="E275" s="2"/>
      <c r="F275" s="2"/>
      <c r="G275" s="2"/>
      <c r="H275" s="2"/>
      <c r="J275" s="7" t="s">
        <v>2</v>
      </c>
    </row>
    <row r="276" ht="48.75" customHeight="1">
      <c r="A276" s="8" t="s">
        <v>3</v>
      </c>
      <c r="B276" s="8" t="s">
        <v>4</v>
      </c>
      <c r="C276" s="8" t="s">
        <v>5</v>
      </c>
      <c r="E276" s="9"/>
      <c r="F276" s="9"/>
      <c r="G276" s="10" t="s">
        <v>6</v>
      </c>
      <c r="H276" s="11" t="s">
        <v>57</v>
      </c>
      <c r="I276" s="12"/>
      <c r="J276" s="13">
        <v>1.0</v>
      </c>
      <c r="K276" s="13">
        <v>2.0</v>
      </c>
      <c r="L276" s="13">
        <v>3.0</v>
      </c>
      <c r="M276" s="10" t="s">
        <v>8</v>
      </c>
    </row>
    <row r="277" ht="48.75" customHeight="1">
      <c r="A277" s="17">
        <v>1.0</v>
      </c>
      <c r="B277" s="18" t="s">
        <v>58</v>
      </c>
      <c r="C277" s="19" t="s">
        <v>59</v>
      </c>
      <c r="D277" s="12"/>
      <c r="E277" s="46" t="s">
        <v>17</v>
      </c>
      <c r="F277" s="47">
        <v>0.7291666666666666</v>
      </c>
      <c r="G277" s="48"/>
      <c r="H277" s="49"/>
      <c r="I277" s="52"/>
      <c r="J277" s="51"/>
      <c r="K277" s="51"/>
      <c r="L277" s="51"/>
      <c r="M277" s="48"/>
    </row>
    <row r="278" ht="48.75" customHeight="1">
      <c r="A278" s="17">
        <v>2.0</v>
      </c>
      <c r="B278" s="18" t="s">
        <v>60</v>
      </c>
      <c r="C278" s="19" t="s">
        <v>61</v>
      </c>
      <c r="D278" s="12"/>
      <c r="E278" s="31"/>
      <c r="F278" s="31"/>
      <c r="G278" s="48"/>
      <c r="H278" s="31"/>
      <c r="I278" s="52"/>
      <c r="J278" s="51"/>
      <c r="K278" s="51"/>
      <c r="L278" s="51"/>
      <c r="M278" s="48"/>
    </row>
    <row r="279" ht="48.75" customHeight="1">
      <c r="A279" s="17">
        <v>3.0</v>
      </c>
      <c r="B279" s="18" t="s">
        <v>62</v>
      </c>
      <c r="C279" s="19" t="s">
        <v>63</v>
      </c>
      <c r="D279" s="12"/>
      <c r="E279" s="32" t="s">
        <v>17</v>
      </c>
      <c r="F279" s="33">
        <v>0.7638888888888888</v>
      </c>
      <c r="G279" s="34"/>
      <c r="H279" s="35"/>
      <c r="I279" s="18"/>
      <c r="J279" s="36"/>
      <c r="K279" s="36"/>
      <c r="L279" s="37"/>
      <c r="M279" s="34"/>
    </row>
    <row r="280" ht="48.75" customHeight="1">
      <c r="A280" s="17">
        <v>4.0</v>
      </c>
      <c r="B280" s="18" t="s">
        <v>64</v>
      </c>
      <c r="C280" s="19" t="s">
        <v>65</v>
      </c>
      <c r="D280" s="12"/>
      <c r="E280" s="31"/>
      <c r="F280" s="31"/>
      <c r="G280" s="34"/>
      <c r="H280" s="31"/>
      <c r="I280" s="18"/>
      <c r="J280" s="36"/>
      <c r="K280" s="36"/>
      <c r="L280" s="37"/>
      <c r="M280" s="34"/>
    </row>
    <row r="281" ht="48.75" customHeight="1">
      <c r="A281" s="17">
        <v>5.0</v>
      </c>
      <c r="B281" s="18" t="s">
        <v>66</v>
      </c>
      <c r="C281" s="19" t="s">
        <v>67</v>
      </c>
      <c r="D281" s="12"/>
      <c r="E281" s="46" t="s">
        <v>17</v>
      </c>
      <c r="F281" s="47">
        <v>0.7986111111111112</v>
      </c>
      <c r="G281" s="48"/>
      <c r="H281" s="49"/>
      <c r="I281" s="52"/>
      <c r="J281" s="51"/>
      <c r="K281" s="51"/>
      <c r="L281" s="51"/>
      <c r="M281" s="48"/>
    </row>
    <row r="282" ht="48.75" customHeight="1">
      <c r="A282" s="17">
        <v>6.0</v>
      </c>
      <c r="B282" s="18" t="s">
        <v>68</v>
      </c>
      <c r="C282" s="19" t="s">
        <v>69</v>
      </c>
      <c r="D282" s="12"/>
      <c r="E282" s="31"/>
      <c r="F282" s="31"/>
      <c r="G282" s="48"/>
      <c r="H282" s="31"/>
      <c r="I282" s="52"/>
      <c r="J282" s="51"/>
      <c r="K282" s="51"/>
      <c r="L282" s="51"/>
      <c r="M282" s="48"/>
    </row>
    <row r="283" ht="48.75" customHeight="1">
      <c r="A283" s="17">
        <v>7.0</v>
      </c>
      <c r="B283" s="18" t="s">
        <v>70</v>
      </c>
      <c r="C283" s="19" t="s">
        <v>71</v>
      </c>
      <c r="D283" s="12"/>
      <c r="E283" s="32" t="s">
        <v>17</v>
      </c>
      <c r="F283" s="33">
        <v>0.8333333333333334</v>
      </c>
      <c r="G283" s="34"/>
      <c r="H283" s="35"/>
      <c r="I283" s="18"/>
      <c r="J283" s="36"/>
      <c r="K283" s="36"/>
      <c r="L283" s="36"/>
      <c r="M283" s="34"/>
    </row>
    <row r="284" ht="48.75" customHeight="1">
      <c r="A284" s="17">
        <v>8.0</v>
      </c>
      <c r="B284" s="18" t="s">
        <v>72</v>
      </c>
      <c r="C284" s="19" t="s">
        <v>73</v>
      </c>
      <c r="D284" s="12"/>
      <c r="E284" s="31"/>
      <c r="F284" s="31"/>
      <c r="G284" s="34"/>
      <c r="H284" s="31"/>
      <c r="I284" s="18"/>
      <c r="J284" s="36"/>
      <c r="K284" s="36"/>
      <c r="L284" s="36"/>
      <c r="M284" s="34"/>
    </row>
    <row r="285" ht="48.75" customHeight="1">
      <c r="A285" s="17">
        <v>9.0</v>
      </c>
      <c r="B285" s="18" t="s">
        <v>51</v>
      </c>
      <c r="C285" s="19" t="s">
        <v>52</v>
      </c>
      <c r="D285" s="12"/>
      <c r="E285" s="46" t="s">
        <v>17</v>
      </c>
      <c r="F285" s="47">
        <v>0.8680555555555556</v>
      </c>
      <c r="G285" s="48"/>
      <c r="H285" s="49"/>
      <c r="I285" s="52"/>
      <c r="J285" s="51"/>
      <c r="K285" s="51"/>
      <c r="L285" s="51"/>
      <c r="M285" s="48"/>
    </row>
    <row r="286" ht="48.75" customHeight="1">
      <c r="A286" s="17">
        <v>10.0</v>
      </c>
      <c r="B286" s="18" t="s">
        <v>20</v>
      </c>
      <c r="C286" s="19" t="s">
        <v>30</v>
      </c>
      <c r="D286" s="12"/>
      <c r="E286" s="31"/>
      <c r="F286" s="31"/>
      <c r="G286" s="48"/>
      <c r="H286" s="31"/>
      <c r="I286" s="52"/>
      <c r="J286" s="51"/>
      <c r="K286" s="51"/>
      <c r="L286" s="51"/>
      <c r="M286" s="48"/>
    </row>
    <row r="287" ht="48.75" customHeight="1">
      <c r="A287" s="17">
        <v>11.0</v>
      </c>
      <c r="B287" s="18" t="s">
        <v>53</v>
      </c>
      <c r="C287" s="19" t="s">
        <v>54</v>
      </c>
      <c r="D287" s="12"/>
      <c r="E287" s="32" t="s">
        <v>17</v>
      </c>
      <c r="F287" s="33">
        <v>0.9027777777777778</v>
      </c>
      <c r="G287" s="34"/>
      <c r="H287" s="35"/>
      <c r="I287" s="18"/>
      <c r="J287" s="36"/>
      <c r="K287" s="36"/>
      <c r="L287" s="36"/>
      <c r="M287" s="34"/>
    </row>
    <row r="288" ht="48.75" customHeight="1">
      <c r="A288" s="17">
        <v>12.0</v>
      </c>
      <c r="B288" s="18" t="s">
        <v>55</v>
      </c>
      <c r="C288" s="19" t="s">
        <v>56</v>
      </c>
      <c r="D288" s="12"/>
      <c r="E288" s="31"/>
      <c r="F288" s="31"/>
      <c r="G288" s="34"/>
      <c r="H288" s="31"/>
      <c r="I288" s="18"/>
      <c r="J288" s="36"/>
      <c r="K288" s="36"/>
      <c r="L288" s="36"/>
      <c r="M288" s="34"/>
    </row>
    <row r="289" ht="48.75" customHeight="1">
      <c r="A289" s="6"/>
      <c r="B289" s="2"/>
      <c r="C289" s="2"/>
      <c r="D289" s="2"/>
      <c r="E289" s="2"/>
      <c r="F289" s="2"/>
      <c r="G289" s="2"/>
      <c r="H289" s="2"/>
      <c r="J289" s="7" t="s">
        <v>2</v>
      </c>
    </row>
    <row r="290" ht="48.75" customHeight="1">
      <c r="A290" s="8" t="s">
        <v>3</v>
      </c>
      <c r="B290" s="8" t="s">
        <v>4</v>
      </c>
      <c r="C290" s="8" t="s">
        <v>5</v>
      </c>
      <c r="E290" s="9"/>
      <c r="F290" s="9"/>
      <c r="G290" s="10" t="s">
        <v>6</v>
      </c>
      <c r="H290" s="11" t="s">
        <v>57</v>
      </c>
      <c r="I290" s="12"/>
      <c r="J290" s="13">
        <v>1.0</v>
      </c>
      <c r="K290" s="13">
        <v>2.0</v>
      </c>
      <c r="L290" s="13">
        <v>3.0</v>
      </c>
      <c r="M290" s="10" t="s">
        <v>8</v>
      </c>
    </row>
    <row r="291" ht="48.75" customHeight="1">
      <c r="A291" s="17">
        <v>1.0</v>
      </c>
      <c r="B291" s="18" t="s">
        <v>58</v>
      </c>
      <c r="C291" s="19" t="s">
        <v>59</v>
      </c>
      <c r="D291" s="12"/>
      <c r="E291" s="46" t="s">
        <v>17</v>
      </c>
      <c r="F291" s="47">
        <v>0.7291666666666666</v>
      </c>
      <c r="G291" s="48"/>
      <c r="H291" s="49"/>
      <c r="I291" s="52"/>
      <c r="J291" s="51"/>
      <c r="K291" s="51"/>
      <c r="L291" s="51"/>
      <c r="M291" s="48"/>
    </row>
    <row r="292" ht="48.75" customHeight="1">
      <c r="A292" s="17">
        <v>2.0</v>
      </c>
      <c r="B292" s="18" t="s">
        <v>60</v>
      </c>
      <c r="C292" s="19" t="s">
        <v>61</v>
      </c>
      <c r="D292" s="12"/>
      <c r="E292" s="31"/>
      <c r="F292" s="31"/>
      <c r="G292" s="48"/>
      <c r="H292" s="31"/>
      <c r="I292" s="52"/>
      <c r="J292" s="51"/>
      <c r="K292" s="51"/>
      <c r="L292" s="51"/>
      <c r="M292" s="48"/>
    </row>
    <row r="293" ht="48.75" customHeight="1">
      <c r="A293" s="17">
        <v>3.0</v>
      </c>
      <c r="B293" s="18" t="s">
        <v>62</v>
      </c>
      <c r="C293" s="19" t="s">
        <v>63</v>
      </c>
      <c r="D293" s="12"/>
      <c r="E293" s="32" t="s">
        <v>17</v>
      </c>
      <c r="F293" s="33">
        <v>0.7638888888888888</v>
      </c>
      <c r="G293" s="34"/>
      <c r="H293" s="35"/>
      <c r="I293" s="18"/>
      <c r="J293" s="36"/>
      <c r="K293" s="36"/>
      <c r="L293" s="37"/>
      <c r="M293" s="34"/>
    </row>
    <row r="294" ht="48.75" customHeight="1">
      <c r="A294" s="17">
        <v>4.0</v>
      </c>
      <c r="B294" s="18" t="s">
        <v>64</v>
      </c>
      <c r="C294" s="19" t="s">
        <v>65</v>
      </c>
      <c r="D294" s="12"/>
      <c r="E294" s="31"/>
      <c r="F294" s="31"/>
      <c r="G294" s="34"/>
      <c r="H294" s="31"/>
      <c r="I294" s="18"/>
      <c r="J294" s="36"/>
      <c r="K294" s="36"/>
      <c r="L294" s="37"/>
      <c r="M294" s="34"/>
    </row>
    <row r="295" ht="48.75" customHeight="1">
      <c r="A295" s="17">
        <v>5.0</v>
      </c>
      <c r="B295" s="18" t="s">
        <v>66</v>
      </c>
      <c r="C295" s="19" t="s">
        <v>67</v>
      </c>
      <c r="D295" s="12"/>
      <c r="E295" s="46" t="s">
        <v>17</v>
      </c>
      <c r="F295" s="47">
        <v>0.7986111111111112</v>
      </c>
      <c r="G295" s="48"/>
      <c r="H295" s="49"/>
      <c r="I295" s="52"/>
      <c r="J295" s="51"/>
      <c r="K295" s="51"/>
      <c r="L295" s="51"/>
      <c r="M295" s="48"/>
    </row>
    <row r="296" ht="48.75" customHeight="1">
      <c r="A296" s="17">
        <v>6.0</v>
      </c>
      <c r="B296" s="18" t="s">
        <v>68</v>
      </c>
      <c r="C296" s="19" t="s">
        <v>69</v>
      </c>
      <c r="D296" s="12"/>
      <c r="E296" s="31"/>
      <c r="F296" s="31"/>
      <c r="G296" s="48"/>
      <c r="H296" s="31"/>
      <c r="I296" s="52"/>
      <c r="J296" s="51"/>
      <c r="K296" s="51"/>
      <c r="L296" s="51"/>
      <c r="M296" s="48"/>
    </row>
    <row r="297" ht="48.75" customHeight="1">
      <c r="A297" s="17">
        <v>7.0</v>
      </c>
      <c r="B297" s="18" t="s">
        <v>70</v>
      </c>
      <c r="C297" s="19" t="s">
        <v>71</v>
      </c>
      <c r="D297" s="12"/>
      <c r="E297" s="32" t="s">
        <v>17</v>
      </c>
      <c r="F297" s="33">
        <v>0.8333333333333334</v>
      </c>
      <c r="G297" s="34"/>
      <c r="H297" s="35"/>
      <c r="I297" s="18"/>
      <c r="J297" s="36"/>
      <c r="K297" s="36"/>
      <c r="L297" s="36"/>
      <c r="M297" s="34"/>
    </row>
    <row r="298" ht="48.75" customHeight="1">
      <c r="A298" s="17">
        <v>8.0</v>
      </c>
      <c r="B298" s="18" t="s">
        <v>72</v>
      </c>
      <c r="C298" s="19" t="s">
        <v>73</v>
      </c>
      <c r="D298" s="12"/>
      <c r="E298" s="31"/>
      <c r="F298" s="31"/>
      <c r="G298" s="34"/>
      <c r="H298" s="31"/>
      <c r="I298" s="18"/>
      <c r="J298" s="36"/>
      <c r="K298" s="36"/>
      <c r="L298" s="36"/>
      <c r="M298" s="34"/>
    </row>
    <row r="299" ht="48.75" customHeight="1">
      <c r="A299" s="17">
        <v>9.0</v>
      </c>
      <c r="B299" s="18" t="s">
        <v>51</v>
      </c>
      <c r="C299" s="19" t="s">
        <v>52</v>
      </c>
      <c r="D299" s="12"/>
      <c r="E299" s="46" t="s">
        <v>17</v>
      </c>
      <c r="F299" s="47">
        <v>0.8680555555555556</v>
      </c>
      <c r="G299" s="48"/>
      <c r="H299" s="49"/>
      <c r="I299" s="52"/>
      <c r="J299" s="51"/>
      <c r="K299" s="51"/>
      <c r="L299" s="51"/>
      <c r="M299" s="48"/>
    </row>
    <row r="300" ht="48.75" customHeight="1">
      <c r="A300" s="17">
        <v>10.0</v>
      </c>
      <c r="B300" s="18" t="s">
        <v>20</v>
      </c>
      <c r="C300" s="19" t="s">
        <v>30</v>
      </c>
      <c r="D300" s="12"/>
      <c r="E300" s="31"/>
      <c r="F300" s="31"/>
      <c r="G300" s="48"/>
      <c r="H300" s="31"/>
      <c r="I300" s="52"/>
      <c r="J300" s="51"/>
      <c r="K300" s="51"/>
      <c r="L300" s="51"/>
      <c r="M300" s="48"/>
    </row>
    <row r="301" ht="48.75" customHeight="1">
      <c r="A301" s="17">
        <v>11.0</v>
      </c>
      <c r="B301" s="18" t="s">
        <v>53</v>
      </c>
      <c r="C301" s="19" t="s">
        <v>54</v>
      </c>
      <c r="D301" s="12"/>
      <c r="E301" s="32" t="s">
        <v>17</v>
      </c>
      <c r="F301" s="33">
        <v>0.9027777777777778</v>
      </c>
      <c r="G301" s="34"/>
      <c r="H301" s="35"/>
      <c r="I301" s="18"/>
      <c r="J301" s="36"/>
      <c r="K301" s="36"/>
      <c r="L301" s="36"/>
      <c r="M301" s="34"/>
    </row>
    <row r="302" ht="48.75" customHeight="1">
      <c r="A302" s="17">
        <v>12.0</v>
      </c>
      <c r="B302" s="18" t="s">
        <v>55</v>
      </c>
      <c r="C302" s="19" t="s">
        <v>56</v>
      </c>
      <c r="D302" s="12"/>
      <c r="E302" s="31"/>
      <c r="F302" s="31"/>
      <c r="G302" s="34"/>
      <c r="H302" s="31"/>
      <c r="I302" s="18"/>
      <c r="J302" s="36"/>
      <c r="K302" s="36"/>
      <c r="L302" s="36"/>
      <c r="M302" s="34"/>
    </row>
    <row r="303" ht="48.75" customHeight="1">
      <c r="A303" s="6"/>
      <c r="B303" s="2"/>
      <c r="C303" s="2"/>
      <c r="D303" s="2"/>
      <c r="E303" s="2"/>
      <c r="F303" s="2"/>
      <c r="G303" s="2"/>
      <c r="H303" s="2"/>
      <c r="J303" s="7" t="s">
        <v>2</v>
      </c>
    </row>
    <row r="304" ht="48.75" customHeight="1">
      <c r="A304" s="8" t="s">
        <v>3</v>
      </c>
      <c r="B304" s="8" t="s">
        <v>4</v>
      </c>
      <c r="C304" s="8" t="s">
        <v>5</v>
      </c>
      <c r="E304" s="9"/>
      <c r="F304" s="9"/>
      <c r="G304" s="10" t="s">
        <v>6</v>
      </c>
      <c r="H304" s="11" t="s">
        <v>57</v>
      </c>
      <c r="I304" s="12"/>
      <c r="J304" s="13">
        <v>1.0</v>
      </c>
      <c r="K304" s="13">
        <v>2.0</v>
      </c>
      <c r="L304" s="13">
        <v>3.0</v>
      </c>
      <c r="M304" s="10" t="s">
        <v>8</v>
      </c>
    </row>
    <row r="305" ht="48.75" customHeight="1">
      <c r="A305" s="17">
        <v>1.0</v>
      </c>
      <c r="B305" s="18" t="s">
        <v>58</v>
      </c>
      <c r="C305" s="19" t="s">
        <v>59</v>
      </c>
      <c r="D305" s="12"/>
      <c r="E305" s="46" t="s">
        <v>17</v>
      </c>
      <c r="F305" s="47">
        <v>0.7291666666666666</v>
      </c>
      <c r="G305" s="48"/>
      <c r="H305" s="49"/>
      <c r="I305" s="52"/>
      <c r="J305" s="51"/>
      <c r="K305" s="51"/>
      <c r="L305" s="51"/>
      <c r="M305" s="48"/>
    </row>
    <row r="306" ht="48.75" customHeight="1">
      <c r="A306" s="17">
        <v>2.0</v>
      </c>
      <c r="B306" s="18" t="s">
        <v>60</v>
      </c>
      <c r="C306" s="19" t="s">
        <v>61</v>
      </c>
      <c r="D306" s="12"/>
      <c r="E306" s="31"/>
      <c r="F306" s="31"/>
      <c r="G306" s="48"/>
      <c r="H306" s="31"/>
      <c r="I306" s="52"/>
      <c r="J306" s="51"/>
      <c r="K306" s="51"/>
      <c r="L306" s="51"/>
      <c r="M306" s="48"/>
    </row>
    <row r="307" ht="48.75" customHeight="1">
      <c r="A307" s="17">
        <v>3.0</v>
      </c>
      <c r="B307" s="18" t="s">
        <v>62</v>
      </c>
      <c r="C307" s="19" t="s">
        <v>63</v>
      </c>
      <c r="D307" s="12"/>
      <c r="E307" s="32" t="s">
        <v>17</v>
      </c>
      <c r="F307" s="33">
        <v>0.7638888888888888</v>
      </c>
      <c r="G307" s="34"/>
      <c r="H307" s="35"/>
      <c r="I307" s="18"/>
      <c r="J307" s="36"/>
      <c r="K307" s="36"/>
      <c r="L307" s="37"/>
      <c r="M307" s="34"/>
    </row>
    <row r="308" ht="48.75" customHeight="1">
      <c r="A308" s="17">
        <v>4.0</v>
      </c>
      <c r="B308" s="18" t="s">
        <v>64</v>
      </c>
      <c r="C308" s="19" t="s">
        <v>65</v>
      </c>
      <c r="D308" s="12"/>
      <c r="E308" s="31"/>
      <c r="F308" s="31"/>
      <c r="G308" s="34"/>
      <c r="H308" s="31"/>
      <c r="I308" s="18"/>
      <c r="J308" s="36"/>
      <c r="K308" s="36"/>
      <c r="L308" s="37"/>
      <c r="M308" s="34"/>
    </row>
    <row r="309" ht="48.75" customHeight="1">
      <c r="A309" s="17">
        <v>5.0</v>
      </c>
      <c r="B309" s="18" t="s">
        <v>66</v>
      </c>
      <c r="C309" s="19" t="s">
        <v>67</v>
      </c>
      <c r="D309" s="12"/>
      <c r="E309" s="46" t="s">
        <v>17</v>
      </c>
      <c r="F309" s="47">
        <v>0.7986111111111112</v>
      </c>
      <c r="G309" s="48"/>
      <c r="H309" s="49"/>
      <c r="I309" s="52"/>
      <c r="J309" s="51"/>
      <c r="K309" s="51"/>
      <c r="L309" s="51"/>
      <c r="M309" s="48"/>
    </row>
    <row r="310" ht="48.75" customHeight="1">
      <c r="A310" s="17">
        <v>6.0</v>
      </c>
      <c r="B310" s="18" t="s">
        <v>68</v>
      </c>
      <c r="C310" s="19" t="s">
        <v>69</v>
      </c>
      <c r="D310" s="12"/>
      <c r="E310" s="31"/>
      <c r="F310" s="31"/>
      <c r="G310" s="48"/>
      <c r="H310" s="31"/>
      <c r="I310" s="52"/>
      <c r="J310" s="51"/>
      <c r="K310" s="51"/>
      <c r="L310" s="51"/>
      <c r="M310" s="48"/>
    </row>
    <row r="311" ht="48.75" customHeight="1">
      <c r="A311" s="17">
        <v>7.0</v>
      </c>
      <c r="B311" s="18" t="s">
        <v>70</v>
      </c>
      <c r="C311" s="19" t="s">
        <v>71</v>
      </c>
      <c r="D311" s="12"/>
      <c r="E311" s="32" t="s">
        <v>17</v>
      </c>
      <c r="F311" s="33">
        <v>0.8333333333333334</v>
      </c>
      <c r="G311" s="34"/>
      <c r="H311" s="35"/>
      <c r="I311" s="18"/>
      <c r="J311" s="36"/>
      <c r="K311" s="36"/>
      <c r="L311" s="36"/>
      <c r="M311" s="34"/>
    </row>
    <row r="312" ht="48.75" customHeight="1">
      <c r="A312" s="17">
        <v>8.0</v>
      </c>
      <c r="B312" s="18" t="s">
        <v>72</v>
      </c>
      <c r="C312" s="19" t="s">
        <v>73</v>
      </c>
      <c r="D312" s="12"/>
      <c r="E312" s="31"/>
      <c r="F312" s="31"/>
      <c r="G312" s="34"/>
      <c r="H312" s="31"/>
      <c r="I312" s="18"/>
      <c r="J312" s="36"/>
      <c r="K312" s="36"/>
      <c r="L312" s="36"/>
      <c r="M312" s="34"/>
    </row>
    <row r="313" ht="48.75" customHeight="1">
      <c r="A313" s="17">
        <v>9.0</v>
      </c>
      <c r="B313" s="18" t="s">
        <v>51</v>
      </c>
      <c r="C313" s="19" t="s">
        <v>52</v>
      </c>
      <c r="D313" s="12"/>
      <c r="E313" s="46" t="s">
        <v>17</v>
      </c>
      <c r="F313" s="47">
        <v>0.8680555555555556</v>
      </c>
      <c r="G313" s="48"/>
      <c r="H313" s="49"/>
      <c r="I313" s="52"/>
      <c r="J313" s="51"/>
      <c r="K313" s="51"/>
      <c r="L313" s="51"/>
      <c r="M313" s="48"/>
    </row>
    <row r="314" ht="48.75" customHeight="1">
      <c r="A314" s="17">
        <v>10.0</v>
      </c>
      <c r="B314" s="18" t="s">
        <v>20</v>
      </c>
      <c r="C314" s="19" t="s">
        <v>30</v>
      </c>
      <c r="D314" s="12"/>
      <c r="E314" s="31"/>
      <c r="F314" s="31"/>
      <c r="G314" s="48"/>
      <c r="H314" s="31"/>
      <c r="I314" s="52"/>
      <c r="J314" s="51"/>
      <c r="K314" s="51"/>
      <c r="L314" s="51"/>
      <c r="M314" s="48"/>
    </row>
    <row r="315" ht="48.75" customHeight="1">
      <c r="A315" s="17">
        <v>11.0</v>
      </c>
      <c r="B315" s="18" t="s">
        <v>53</v>
      </c>
      <c r="C315" s="19" t="s">
        <v>54</v>
      </c>
      <c r="D315" s="12"/>
      <c r="E315" s="32" t="s">
        <v>17</v>
      </c>
      <c r="F315" s="33">
        <v>0.9027777777777778</v>
      </c>
      <c r="G315" s="34"/>
      <c r="H315" s="35"/>
      <c r="I315" s="18"/>
      <c r="J315" s="36"/>
      <c r="K315" s="36"/>
      <c r="L315" s="36"/>
      <c r="M315" s="34"/>
    </row>
    <row r="316" ht="48.75" customHeight="1">
      <c r="A316" s="17">
        <v>12.0</v>
      </c>
      <c r="B316" s="18" t="s">
        <v>55</v>
      </c>
      <c r="C316" s="19" t="s">
        <v>56</v>
      </c>
      <c r="D316" s="12"/>
      <c r="E316" s="31"/>
      <c r="F316" s="31"/>
      <c r="G316" s="34"/>
      <c r="H316" s="31"/>
      <c r="I316" s="18"/>
      <c r="J316" s="36"/>
      <c r="K316" s="36"/>
      <c r="L316" s="36"/>
      <c r="M316" s="34"/>
    </row>
    <row r="317" ht="48.75" customHeight="1">
      <c r="A317" s="6"/>
      <c r="B317" s="2"/>
      <c r="C317" s="2"/>
      <c r="D317" s="2"/>
      <c r="E317" s="2"/>
      <c r="F317" s="2"/>
      <c r="G317" s="2"/>
      <c r="H317" s="2"/>
      <c r="J317" s="7" t="s">
        <v>2</v>
      </c>
    </row>
    <row r="318" ht="48.75" customHeight="1">
      <c r="A318" s="8" t="s">
        <v>3</v>
      </c>
      <c r="B318" s="8" t="s">
        <v>4</v>
      </c>
      <c r="C318" s="8" t="s">
        <v>5</v>
      </c>
      <c r="E318" s="9"/>
      <c r="F318" s="9"/>
      <c r="G318" s="10" t="s">
        <v>6</v>
      </c>
      <c r="H318" s="11" t="s">
        <v>74</v>
      </c>
      <c r="I318" s="12"/>
      <c r="J318" s="13">
        <v>1.0</v>
      </c>
      <c r="K318" s="13">
        <v>2.0</v>
      </c>
      <c r="L318" s="13">
        <v>3.0</v>
      </c>
      <c r="M318" s="10" t="s">
        <v>8</v>
      </c>
    </row>
    <row r="319" ht="48.75" customHeight="1">
      <c r="A319" s="53">
        <v>1.0</v>
      </c>
      <c r="B319" s="18" t="s">
        <v>75</v>
      </c>
      <c r="C319" s="19" t="s">
        <v>76</v>
      </c>
      <c r="D319" s="12"/>
      <c r="E319" s="46" t="s">
        <v>17</v>
      </c>
      <c r="F319" s="47">
        <v>0.7291666666666666</v>
      </c>
      <c r="G319" s="48"/>
      <c r="H319" s="49" t="s">
        <v>34</v>
      </c>
      <c r="I319" s="52"/>
      <c r="J319" s="51"/>
      <c r="K319" s="51"/>
      <c r="L319" s="51"/>
      <c r="M319" s="48"/>
    </row>
    <row r="320" ht="48.75" customHeight="1">
      <c r="A320" s="53">
        <v>2.0</v>
      </c>
      <c r="B320" s="18" t="s">
        <v>64</v>
      </c>
      <c r="C320" s="19" t="s">
        <v>65</v>
      </c>
      <c r="D320" s="12"/>
      <c r="E320" s="31"/>
      <c r="F320" s="31"/>
      <c r="G320" s="48"/>
      <c r="H320" s="31"/>
      <c r="I320" s="52"/>
      <c r="J320" s="51"/>
      <c r="K320" s="51"/>
      <c r="L320" s="51"/>
      <c r="M320" s="48"/>
    </row>
    <row r="321" ht="48.75" customHeight="1">
      <c r="A321" s="53">
        <v>3.0</v>
      </c>
      <c r="B321" s="18" t="s">
        <v>77</v>
      </c>
      <c r="C321" s="19" t="s">
        <v>78</v>
      </c>
      <c r="D321" s="12"/>
      <c r="E321" s="32" t="s">
        <v>17</v>
      </c>
      <c r="F321" s="33">
        <v>0.7638888888888888</v>
      </c>
      <c r="G321" s="34"/>
      <c r="H321" s="35" t="s">
        <v>33</v>
      </c>
      <c r="I321" s="18"/>
      <c r="J321" s="36"/>
      <c r="K321" s="36"/>
      <c r="L321" s="37"/>
      <c r="M321" s="34"/>
    </row>
    <row r="322" ht="48.75" customHeight="1">
      <c r="A322" s="53">
        <v>4.0</v>
      </c>
      <c r="B322" s="18" t="s">
        <v>72</v>
      </c>
      <c r="C322" s="19" t="s">
        <v>73</v>
      </c>
      <c r="D322" s="12"/>
      <c r="E322" s="31"/>
      <c r="F322" s="31"/>
      <c r="G322" s="34"/>
      <c r="H322" s="31"/>
      <c r="I322" s="18"/>
      <c r="J322" s="36"/>
      <c r="K322" s="36"/>
      <c r="L322" s="37"/>
      <c r="M322" s="34"/>
    </row>
    <row r="323" ht="48.75" customHeight="1">
      <c r="A323" s="53">
        <v>5.0</v>
      </c>
      <c r="B323" s="18" t="s">
        <v>58</v>
      </c>
      <c r="C323" s="19" t="s">
        <v>59</v>
      </c>
      <c r="D323" s="12"/>
      <c r="E323" s="46" t="s">
        <v>17</v>
      </c>
      <c r="F323" s="47">
        <v>0.7986111111111112</v>
      </c>
      <c r="G323" s="48"/>
      <c r="H323" s="49" t="s">
        <v>32</v>
      </c>
      <c r="I323" s="52"/>
      <c r="J323" s="51"/>
      <c r="K323" s="51"/>
      <c r="L323" s="51"/>
      <c r="M323" s="48"/>
    </row>
    <row r="324" ht="48.75" customHeight="1">
      <c r="A324" s="53">
        <v>6.0</v>
      </c>
      <c r="B324" s="18" t="s">
        <v>60</v>
      </c>
      <c r="C324" s="19" t="s">
        <v>61</v>
      </c>
      <c r="D324" s="12"/>
      <c r="E324" s="31"/>
      <c r="F324" s="31"/>
      <c r="G324" s="48"/>
      <c r="H324" s="31"/>
      <c r="I324" s="52"/>
      <c r="J324" s="51"/>
      <c r="K324" s="51"/>
      <c r="L324" s="51"/>
      <c r="M324" s="48"/>
    </row>
    <row r="325" ht="48.75" customHeight="1">
      <c r="A325" s="53">
        <v>7.0</v>
      </c>
      <c r="B325" s="18" t="s">
        <v>66</v>
      </c>
      <c r="C325" s="19" t="s">
        <v>79</v>
      </c>
      <c r="D325" s="12"/>
      <c r="E325" s="32" t="s">
        <v>17</v>
      </c>
      <c r="F325" s="33">
        <v>0.8333333333333334</v>
      </c>
      <c r="G325" s="34"/>
      <c r="H325" s="35" t="s">
        <v>80</v>
      </c>
      <c r="I325" s="54"/>
      <c r="J325" s="36"/>
      <c r="K325" s="36"/>
      <c r="L325" s="36"/>
      <c r="M325" s="34"/>
    </row>
    <row r="326" ht="48.75" customHeight="1">
      <c r="A326" s="53">
        <v>8.0</v>
      </c>
      <c r="B326" s="18" t="s">
        <v>68</v>
      </c>
      <c r="C326" s="19" t="s">
        <v>69</v>
      </c>
      <c r="D326" s="12"/>
      <c r="E326" s="31"/>
      <c r="F326" s="31"/>
      <c r="G326" s="34"/>
      <c r="H326" s="31"/>
      <c r="I326" s="54"/>
      <c r="J326" s="36"/>
      <c r="K326" s="36"/>
      <c r="L326" s="36"/>
      <c r="M326" s="34"/>
    </row>
    <row r="327" ht="48.75" customHeight="1">
      <c r="A327" s="53">
        <v>9.0</v>
      </c>
      <c r="B327" s="18" t="s">
        <v>81</v>
      </c>
      <c r="C327" s="19" t="s">
        <v>82</v>
      </c>
      <c r="D327" s="12"/>
      <c r="E327" s="46" t="s">
        <v>17</v>
      </c>
      <c r="F327" s="47">
        <v>0.8680555555555556</v>
      </c>
      <c r="G327" s="48"/>
      <c r="H327" s="49" t="s">
        <v>83</v>
      </c>
      <c r="I327" s="52"/>
      <c r="J327" s="51"/>
      <c r="K327" s="51"/>
      <c r="L327" s="51"/>
      <c r="M327" s="48"/>
    </row>
    <row r="328" ht="48.75" customHeight="1">
      <c r="A328" s="53">
        <v>10.0</v>
      </c>
      <c r="B328" s="18" t="s">
        <v>84</v>
      </c>
      <c r="C328" s="19" t="s">
        <v>85</v>
      </c>
      <c r="D328" s="12"/>
      <c r="E328" s="31"/>
      <c r="F328" s="31"/>
      <c r="G328" s="48"/>
      <c r="H328" s="31"/>
      <c r="I328" s="52"/>
      <c r="J328" s="51"/>
      <c r="K328" s="51"/>
      <c r="L328" s="51"/>
      <c r="M328" s="48"/>
    </row>
    <row r="329" ht="48.75" customHeight="1">
      <c r="A329" s="53">
        <v>11.0</v>
      </c>
      <c r="B329" s="18" t="s">
        <v>86</v>
      </c>
      <c r="C329" s="19" t="s">
        <v>87</v>
      </c>
      <c r="D329" s="12"/>
      <c r="E329" s="32" t="s">
        <v>17</v>
      </c>
      <c r="F329" s="33">
        <v>0.9027777777777778</v>
      </c>
      <c r="G329" s="34"/>
      <c r="H329" s="35" t="s">
        <v>88</v>
      </c>
      <c r="I329" s="54"/>
      <c r="J329" s="36"/>
      <c r="K329" s="36"/>
      <c r="L329" s="36"/>
      <c r="M329" s="34"/>
    </row>
    <row r="330" ht="48.75" customHeight="1">
      <c r="A330" s="53">
        <v>12.0</v>
      </c>
      <c r="B330" s="18" t="s">
        <v>89</v>
      </c>
      <c r="C330" s="19" t="s">
        <v>90</v>
      </c>
      <c r="D330" s="12"/>
      <c r="E330" s="31"/>
      <c r="F330" s="31"/>
      <c r="G330" s="34"/>
      <c r="H330" s="31"/>
      <c r="I330" s="54"/>
      <c r="J330" s="36"/>
      <c r="K330" s="36"/>
      <c r="L330" s="36"/>
      <c r="M330" s="34"/>
    </row>
    <row r="331" ht="48.75" customHeight="1">
      <c r="A331" s="6"/>
      <c r="B331" s="2"/>
      <c r="C331" s="2"/>
      <c r="D331" s="2"/>
      <c r="E331" s="2"/>
      <c r="F331" s="2"/>
      <c r="G331" s="2"/>
      <c r="H331" s="2"/>
      <c r="J331" s="7" t="s">
        <v>2</v>
      </c>
    </row>
    <row r="332" ht="48.75" customHeight="1">
      <c r="A332" s="8" t="s">
        <v>3</v>
      </c>
      <c r="B332" s="8" t="s">
        <v>4</v>
      </c>
      <c r="C332" s="8" t="s">
        <v>5</v>
      </c>
      <c r="E332" s="9"/>
      <c r="F332" s="9"/>
      <c r="G332" s="10" t="s">
        <v>6</v>
      </c>
      <c r="H332" s="11" t="s">
        <v>74</v>
      </c>
      <c r="I332" s="12"/>
      <c r="J332" s="13">
        <v>1.0</v>
      </c>
      <c r="K332" s="13">
        <v>2.0</v>
      </c>
      <c r="L332" s="13">
        <v>3.0</v>
      </c>
      <c r="M332" s="10" t="s">
        <v>8</v>
      </c>
    </row>
    <row r="333" ht="48.75" customHeight="1">
      <c r="A333" s="53">
        <v>1.0</v>
      </c>
      <c r="B333" s="18" t="s">
        <v>75</v>
      </c>
      <c r="C333" s="19" t="s">
        <v>76</v>
      </c>
      <c r="D333" s="12"/>
      <c r="E333" s="46" t="s">
        <v>17</v>
      </c>
      <c r="F333" s="47">
        <v>0.7291666666666666</v>
      </c>
      <c r="G333" s="48"/>
      <c r="H333" s="49" t="s">
        <v>34</v>
      </c>
      <c r="I333" s="52"/>
      <c r="J333" s="51"/>
      <c r="K333" s="51"/>
      <c r="L333" s="51"/>
      <c r="M333" s="48"/>
    </row>
    <row r="334" ht="48.75" customHeight="1">
      <c r="A334" s="53">
        <v>2.0</v>
      </c>
      <c r="B334" s="18" t="s">
        <v>64</v>
      </c>
      <c r="C334" s="19" t="s">
        <v>65</v>
      </c>
      <c r="D334" s="12"/>
      <c r="E334" s="31"/>
      <c r="F334" s="31"/>
      <c r="G334" s="48"/>
      <c r="H334" s="31"/>
      <c r="I334" s="52"/>
      <c r="J334" s="51"/>
      <c r="K334" s="51"/>
      <c r="L334" s="51"/>
      <c r="M334" s="48"/>
    </row>
    <row r="335" ht="48.75" customHeight="1">
      <c r="A335" s="53">
        <v>3.0</v>
      </c>
      <c r="B335" s="18" t="s">
        <v>77</v>
      </c>
      <c r="C335" s="19" t="s">
        <v>78</v>
      </c>
      <c r="D335" s="12"/>
      <c r="E335" s="32" t="s">
        <v>17</v>
      </c>
      <c r="F335" s="33">
        <v>0.7638888888888888</v>
      </c>
      <c r="G335" s="34"/>
      <c r="H335" s="35" t="s">
        <v>33</v>
      </c>
      <c r="I335" s="18"/>
      <c r="J335" s="36"/>
      <c r="K335" s="36"/>
      <c r="L335" s="37"/>
      <c r="M335" s="34"/>
    </row>
    <row r="336" ht="48.75" customHeight="1">
      <c r="A336" s="53">
        <v>4.0</v>
      </c>
      <c r="B336" s="18" t="s">
        <v>72</v>
      </c>
      <c r="C336" s="19" t="s">
        <v>73</v>
      </c>
      <c r="D336" s="12"/>
      <c r="E336" s="31"/>
      <c r="F336" s="31"/>
      <c r="G336" s="34"/>
      <c r="H336" s="31"/>
      <c r="I336" s="18"/>
      <c r="J336" s="36"/>
      <c r="K336" s="36"/>
      <c r="L336" s="37"/>
      <c r="M336" s="34"/>
    </row>
    <row r="337" ht="48.75" customHeight="1">
      <c r="A337" s="53">
        <v>5.0</v>
      </c>
      <c r="B337" s="18" t="s">
        <v>58</v>
      </c>
      <c r="C337" s="19" t="s">
        <v>59</v>
      </c>
      <c r="D337" s="12"/>
      <c r="E337" s="46" t="s">
        <v>17</v>
      </c>
      <c r="F337" s="47">
        <v>0.7986111111111112</v>
      </c>
      <c r="G337" s="48"/>
      <c r="H337" s="49" t="s">
        <v>32</v>
      </c>
      <c r="I337" s="52"/>
      <c r="J337" s="51"/>
      <c r="K337" s="51"/>
      <c r="L337" s="51"/>
      <c r="M337" s="48"/>
    </row>
    <row r="338" ht="48.75" customHeight="1">
      <c r="A338" s="53">
        <v>6.0</v>
      </c>
      <c r="B338" s="18" t="s">
        <v>60</v>
      </c>
      <c r="C338" s="19" t="s">
        <v>61</v>
      </c>
      <c r="D338" s="12"/>
      <c r="E338" s="31"/>
      <c r="F338" s="31"/>
      <c r="G338" s="48"/>
      <c r="H338" s="31"/>
      <c r="I338" s="52"/>
      <c r="J338" s="51"/>
      <c r="K338" s="51"/>
      <c r="L338" s="51"/>
      <c r="M338" s="48"/>
    </row>
    <row r="339" ht="48.75" customHeight="1">
      <c r="A339" s="53">
        <v>7.0</v>
      </c>
      <c r="B339" s="18" t="s">
        <v>66</v>
      </c>
      <c r="C339" s="19" t="s">
        <v>79</v>
      </c>
      <c r="D339" s="12"/>
      <c r="E339" s="32" t="s">
        <v>17</v>
      </c>
      <c r="F339" s="33">
        <v>0.8333333333333334</v>
      </c>
      <c r="G339" s="34"/>
      <c r="H339" s="35" t="s">
        <v>80</v>
      </c>
      <c r="I339" s="54"/>
      <c r="J339" s="36"/>
      <c r="K339" s="36"/>
      <c r="L339" s="36"/>
      <c r="M339" s="34"/>
    </row>
    <row r="340" ht="48.75" customHeight="1">
      <c r="A340" s="53">
        <v>8.0</v>
      </c>
      <c r="B340" s="18" t="s">
        <v>68</v>
      </c>
      <c r="C340" s="19" t="s">
        <v>69</v>
      </c>
      <c r="D340" s="12"/>
      <c r="E340" s="31"/>
      <c r="F340" s="31"/>
      <c r="G340" s="34"/>
      <c r="H340" s="31"/>
      <c r="I340" s="54"/>
      <c r="J340" s="36"/>
      <c r="K340" s="36"/>
      <c r="L340" s="36"/>
      <c r="M340" s="34"/>
    </row>
    <row r="341" ht="48.75" customHeight="1">
      <c r="A341" s="53">
        <v>9.0</v>
      </c>
      <c r="B341" s="18" t="s">
        <v>81</v>
      </c>
      <c r="C341" s="19" t="s">
        <v>82</v>
      </c>
      <c r="D341" s="12"/>
      <c r="E341" s="46" t="s">
        <v>17</v>
      </c>
      <c r="F341" s="47">
        <v>0.8680555555555556</v>
      </c>
      <c r="G341" s="48"/>
      <c r="H341" s="49" t="s">
        <v>83</v>
      </c>
      <c r="I341" s="52"/>
      <c r="J341" s="51"/>
      <c r="K341" s="51"/>
      <c r="L341" s="51"/>
      <c r="M341" s="48"/>
    </row>
    <row r="342" ht="48.75" customHeight="1">
      <c r="A342" s="53">
        <v>10.0</v>
      </c>
      <c r="B342" s="18" t="s">
        <v>84</v>
      </c>
      <c r="C342" s="19" t="s">
        <v>85</v>
      </c>
      <c r="D342" s="12"/>
      <c r="E342" s="31"/>
      <c r="F342" s="31"/>
      <c r="G342" s="48"/>
      <c r="H342" s="31"/>
      <c r="I342" s="52"/>
      <c r="J342" s="51"/>
      <c r="K342" s="51"/>
      <c r="L342" s="51"/>
      <c r="M342" s="48"/>
    </row>
    <row r="343" ht="48.75" customHeight="1">
      <c r="A343" s="53">
        <v>11.0</v>
      </c>
      <c r="B343" s="18" t="s">
        <v>86</v>
      </c>
      <c r="C343" s="19" t="s">
        <v>87</v>
      </c>
      <c r="D343" s="12"/>
      <c r="E343" s="32" t="s">
        <v>17</v>
      </c>
      <c r="F343" s="33">
        <v>0.9027777777777778</v>
      </c>
      <c r="G343" s="34"/>
      <c r="H343" s="35" t="s">
        <v>88</v>
      </c>
      <c r="I343" s="54"/>
      <c r="J343" s="36"/>
      <c r="K343" s="36"/>
      <c r="L343" s="36"/>
      <c r="M343" s="34"/>
    </row>
    <row r="344" ht="48.75" customHeight="1">
      <c r="A344" s="53">
        <v>12.0</v>
      </c>
      <c r="B344" s="18" t="s">
        <v>89</v>
      </c>
      <c r="C344" s="19" t="s">
        <v>90</v>
      </c>
      <c r="D344" s="12"/>
      <c r="E344" s="31"/>
      <c r="F344" s="31"/>
      <c r="G344" s="34"/>
      <c r="H344" s="31"/>
      <c r="I344" s="54"/>
      <c r="J344" s="36"/>
      <c r="K344" s="36"/>
      <c r="L344" s="36"/>
      <c r="M344" s="34"/>
    </row>
    <row r="345" ht="48.75" customHeight="1">
      <c r="A345" s="6"/>
      <c r="B345" s="2"/>
      <c r="C345" s="2"/>
      <c r="D345" s="2"/>
      <c r="E345" s="2"/>
      <c r="F345" s="2"/>
      <c r="G345" s="2"/>
      <c r="H345" s="2"/>
      <c r="J345" s="7" t="s">
        <v>2</v>
      </c>
    </row>
    <row r="346" ht="48.75" customHeight="1">
      <c r="A346" s="8" t="s">
        <v>3</v>
      </c>
      <c r="B346" s="8" t="s">
        <v>4</v>
      </c>
      <c r="C346" s="8" t="s">
        <v>5</v>
      </c>
      <c r="E346" s="9"/>
      <c r="F346" s="9"/>
      <c r="G346" s="10" t="s">
        <v>6</v>
      </c>
      <c r="H346" s="11" t="s">
        <v>74</v>
      </c>
      <c r="I346" s="12"/>
      <c r="J346" s="13">
        <v>1.0</v>
      </c>
      <c r="K346" s="13">
        <v>2.0</v>
      </c>
      <c r="L346" s="13">
        <v>3.0</v>
      </c>
      <c r="M346" s="10" t="s">
        <v>8</v>
      </c>
    </row>
    <row r="347" ht="48.75" customHeight="1">
      <c r="A347" s="53">
        <v>1.0</v>
      </c>
      <c r="B347" s="18" t="s">
        <v>75</v>
      </c>
      <c r="C347" s="19" t="s">
        <v>76</v>
      </c>
      <c r="D347" s="12"/>
      <c r="E347" s="46" t="s">
        <v>17</v>
      </c>
      <c r="F347" s="47">
        <v>0.7291666666666666</v>
      </c>
      <c r="G347" s="48"/>
      <c r="H347" s="49" t="s">
        <v>34</v>
      </c>
      <c r="I347" s="52"/>
      <c r="J347" s="51"/>
      <c r="K347" s="51"/>
      <c r="L347" s="51"/>
      <c r="M347" s="48"/>
    </row>
    <row r="348" ht="48.75" customHeight="1">
      <c r="A348" s="53">
        <v>2.0</v>
      </c>
      <c r="B348" s="18" t="s">
        <v>64</v>
      </c>
      <c r="C348" s="19" t="s">
        <v>65</v>
      </c>
      <c r="D348" s="12"/>
      <c r="E348" s="31"/>
      <c r="F348" s="31"/>
      <c r="G348" s="48"/>
      <c r="H348" s="31"/>
      <c r="I348" s="52"/>
      <c r="J348" s="51"/>
      <c r="K348" s="51"/>
      <c r="L348" s="51"/>
      <c r="M348" s="48"/>
    </row>
    <row r="349" ht="48.75" customHeight="1">
      <c r="A349" s="53">
        <v>3.0</v>
      </c>
      <c r="B349" s="18" t="s">
        <v>77</v>
      </c>
      <c r="C349" s="19" t="s">
        <v>78</v>
      </c>
      <c r="D349" s="12"/>
      <c r="E349" s="32" t="s">
        <v>17</v>
      </c>
      <c r="F349" s="33">
        <v>0.7638888888888888</v>
      </c>
      <c r="G349" s="34"/>
      <c r="H349" s="35" t="s">
        <v>33</v>
      </c>
      <c r="I349" s="18"/>
      <c r="J349" s="36"/>
      <c r="K349" s="36"/>
      <c r="L349" s="37"/>
      <c r="M349" s="34"/>
    </row>
    <row r="350" ht="48.75" customHeight="1">
      <c r="A350" s="53">
        <v>4.0</v>
      </c>
      <c r="B350" s="18" t="s">
        <v>72</v>
      </c>
      <c r="C350" s="19" t="s">
        <v>73</v>
      </c>
      <c r="D350" s="12"/>
      <c r="E350" s="31"/>
      <c r="F350" s="31"/>
      <c r="G350" s="34"/>
      <c r="H350" s="31"/>
      <c r="I350" s="18"/>
      <c r="J350" s="36"/>
      <c r="K350" s="36"/>
      <c r="L350" s="37"/>
      <c r="M350" s="34"/>
    </row>
    <row r="351" ht="48.75" customHeight="1">
      <c r="A351" s="53">
        <v>5.0</v>
      </c>
      <c r="B351" s="18" t="s">
        <v>58</v>
      </c>
      <c r="C351" s="19" t="s">
        <v>59</v>
      </c>
      <c r="D351" s="12"/>
      <c r="E351" s="46" t="s">
        <v>17</v>
      </c>
      <c r="F351" s="47">
        <v>0.7986111111111112</v>
      </c>
      <c r="G351" s="48"/>
      <c r="H351" s="49" t="s">
        <v>32</v>
      </c>
      <c r="I351" s="52"/>
      <c r="J351" s="51"/>
      <c r="K351" s="51"/>
      <c r="L351" s="51"/>
      <c r="M351" s="48"/>
    </row>
    <row r="352" ht="48.75" customHeight="1">
      <c r="A352" s="53">
        <v>6.0</v>
      </c>
      <c r="B352" s="18" t="s">
        <v>60</v>
      </c>
      <c r="C352" s="19" t="s">
        <v>61</v>
      </c>
      <c r="D352" s="12"/>
      <c r="E352" s="31"/>
      <c r="F352" s="31"/>
      <c r="G352" s="48"/>
      <c r="H352" s="31"/>
      <c r="I352" s="52"/>
      <c r="J352" s="51"/>
      <c r="K352" s="51"/>
      <c r="L352" s="51"/>
      <c r="M352" s="48"/>
    </row>
    <row r="353" ht="48.75" customHeight="1">
      <c r="A353" s="53">
        <v>7.0</v>
      </c>
      <c r="B353" s="18" t="s">
        <v>66</v>
      </c>
      <c r="C353" s="19" t="s">
        <v>79</v>
      </c>
      <c r="D353" s="12"/>
      <c r="E353" s="32" t="s">
        <v>17</v>
      </c>
      <c r="F353" s="33">
        <v>0.8333333333333334</v>
      </c>
      <c r="G353" s="34"/>
      <c r="H353" s="35" t="s">
        <v>80</v>
      </c>
      <c r="I353" s="54"/>
      <c r="J353" s="36"/>
      <c r="K353" s="36"/>
      <c r="L353" s="36"/>
      <c r="M353" s="34"/>
    </row>
    <row r="354" ht="48.75" customHeight="1">
      <c r="A354" s="53">
        <v>8.0</v>
      </c>
      <c r="B354" s="18" t="s">
        <v>68</v>
      </c>
      <c r="C354" s="19" t="s">
        <v>69</v>
      </c>
      <c r="D354" s="12"/>
      <c r="E354" s="31"/>
      <c r="F354" s="31"/>
      <c r="G354" s="34"/>
      <c r="H354" s="31"/>
      <c r="I354" s="54"/>
      <c r="J354" s="36"/>
      <c r="K354" s="36"/>
      <c r="L354" s="36"/>
      <c r="M354" s="34"/>
    </row>
    <row r="355" ht="48.75" customHeight="1">
      <c r="A355" s="53">
        <v>9.0</v>
      </c>
      <c r="B355" s="18" t="s">
        <v>81</v>
      </c>
      <c r="C355" s="19" t="s">
        <v>82</v>
      </c>
      <c r="D355" s="12"/>
      <c r="E355" s="46" t="s">
        <v>17</v>
      </c>
      <c r="F355" s="47">
        <v>0.8680555555555556</v>
      </c>
      <c r="G355" s="48"/>
      <c r="H355" s="49" t="s">
        <v>83</v>
      </c>
      <c r="I355" s="52"/>
      <c r="J355" s="51"/>
      <c r="K355" s="51"/>
      <c r="L355" s="51"/>
      <c r="M355" s="48"/>
    </row>
    <row r="356" ht="48.75" customHeight="1">
      <c r="A356" s="53">
        <v>10.0</v>
      </c>
      <c r="B356" s="18" t="s">
        <v>84</v>
      </c>
      <c r="C356" s="19" t="s">
        <v>85</v>
      </c>
      <c r="D356" s="12"/>
      <c r="E356" s="31"/>
      <c r="F356" s="31"/>
      <c r="G356" s="48"/>
      <c r="H356" s="31"/>
      <c r="I356" s="52"/>
      <c r="J356" s="51"/>
      <c r="K356" s="51"/>
      <c r="L356" s="51"/>
      <c r="M356" s="48"/>
    </row>
    <row r="357" ht="48.75" customHeight="1">
      <c r="A357" s="53">
        <v>11.0</v>
      </c>
      <c r="B357" s="18" t="s">
        <v>86</v>
      </c>
      <c r="C357" s="19" t="s">
        <v>87</v>
      </c>
      <c r="D357" s="12"/>
      <c r="E357" s="32" t="s">
        <v>17</v>
      </c>
      <c r="F357" s="33">
        <v>0.9027777777777778</v>
      </c>
      <c r="G357" s="34"/>
      <c r="H357" s="35" t="s">
        <v>88</v>
      </c>
      <c r="I357" s="54"/>
      <c r="J357" s="36"/>
      <c r="K357" s="36"/>
      <c r="L357" s="36"/>
      <c r="M357" s="34"/>
    </row>
    <row r="358" ht="48.75" customHeight="1">
      <c r="A358" s="53">
        <v>12.0</v>
      </c>
      <c r="B358" s="18" t="s">
        <v>89</v>
      </c>
      <c r="C358" s="19" t="s">
        <v>90</v>
      </c>
      <c r="D358" s="12"/>
      <c r="E358" s="31"/>
      <c r="F358" s="31"/>
      <c r="G358" s="34"/>
      <c r="H358" s="31"/>
      <c r="I358" s="54"/>
      <c r="J358" s="36"/>
      <c r="K358" s="36"/>
      <c r="L358" s="36"/>
      <c r="M358" s="34"/>
    </row>
    <row r="359" ht="48.75" customHeight="1">
      <c r="A359" s="6"/>
      <c r="B359" s="2"/>
      <c r="C359" s="2"/>
      <c r="D359" s="2"/>
      <c r="E359" s="2"/>
      <c r="F359" s="2"/>
      <c r="G359" s="2"/>
      <c r="H359" s="2"/>
      <c r="J359" s="7" t="s">
        <v>2</v>
      </c>
    </row>
    <row r="360" ht="48.75" customHeight="1">
      <c r="A360" s="8" t="s">
        <v>3</v>
      </c>
      <c r="B360" s="8" t="s">
        <v>4</v>
      </c>
      <c r="C360" s="8" t="s">
        <v>5</v>
      </c>
      <c r="E360" s="9"/>
      <c r="F360" s="9"/>
      <c r="G360" s="10" t="s">
        <v>6</v>
      </c>
      <c r="H360" s="11" t="s">
        <v>74</v>
      </c>
      <c r="I360" s="12"/>
      <c r="J360" s="13">
        <v>1.0</v>
      </c>
      <c r="K360" s="13">
        <v>2.0</v>
      </c>
      <c r="L360" s="13">
        <v>3.0</v>
      </c>
      <c r="M360" s="10" t="s">
        <v>8</v>
      </c>
    </row>
    <row r="361" ht="48.75" customHeight="1">
      <c r="A361" s="53">
        <v>1.0</v>
      </c>
      <c r="B361" s="18" t="s">
        <v>75</v>
      </c>
      <c r="C361" s="19" t="s">
        <v>76</v>
      </c>
      <c r="D361" s="12"/>
      <c r="E361" s="46" t="s">
        <v>17</v>
      </c>
      <c r="F361" s="47">
        <v>0.7291666666666666</v>
      </c>
      <c r="G361" s="48"/>
      <c r="H361" s="49" t="s">
        <v>34</v>
      </c>
      <c r="I361" s="52"/>
      <c r="J361" s="51"/>
      <c r="K361" s="51"/>
      <c r="L361" s="51"/>
      <c r="M361" s="48"/>
    </row>
    <row r="362" ht="48.75" customHeight="1">
      <c r="A362" s="53">
        <v>2.0</v>
      </c>
      <c r="B362" s="18" t="s">
        <v>64</v>
      </c>
      <c r="C362" s="19" t="s">
        <v>65</v>
      </c>
      <c r="D362" s="12"/>
      <c r="E362" s="31"/>
      <c r="F362" s="31"/>
      <c r="G362" s="48"/>
      <c r="H362" s="31"/>
      <c r="I362" s="52"/>
      <c r="J362" s="51"/>
      <c r="K362" s="51"/>
      <c r="L362" s="51"/>
      <c r="M362" s="48"/>
    </row>
    <row r="363" ht="48.75" customHeight="1">
      <c r="A363" s="53">
        <v>3.0</v>
      </c>
      <c r="B363" s="18" t="s">
        <v>77</v>
      </c>
      <c r="C363" s="19" t="s">
        <v>78</v>
      </c>
      <c r="D363" s="12"/>
      <c r="E363" s="32" t="s">
        <v>17</v>
      </c>
      <c r="F363" s="33">
        <v>0.7638888888888888</v>
      </c>
      <c r="G363" s="34"/>
      <c r="H363" s="35" t="s">
        <v>33</v>
      </c>
      <c r="I363" s="18"/>
      <c r="J363" s="36"/>
      <c r="K363" s="36"/>
      <c r="L363" s="37"/>
      <c r="M363" s="34"/>
    </row>
    <row r="364" ht="48.75" customHeight="1">
      <c r="A364" s="53">
        <v>4.0</v>
      </c>
      <c r="B364" s="18" t="s">
        <v>72</v>
      </c>
      <c r="C364" s="19" t="s">
        <v>73</v>
      </c>
      <c r="D364" s="12"/>
      <c r="E364" s="31"/>
      <c r="F364" s="31"/>
      <c r="G364" s="34"/>
      <c r="H364" s="31"/>
      <c r="I364" s="18"/>
      <c r="J364" s="36"/>
      <c r="K364" s="36"/>
      <c r="L364" s="37"/>
      <c r="M364" s="34"/>
    </row>
    <row r="365" ht="48.75" customHeight="1">
      <c r="A365" s="53">
        <v>5.0</v>
      </c>
      <c r="B365" s="18" t="s">
        <v>58</v>
      </c>
      <c r="C365" s="19" t="s">
        <v>59</v>
      </c>
      <c r="D365" s="12"/>
      <c r="E365" s="46" t="s">
        <v>17</v>
      </c>
      <c r="F365" s="47">
        <v>0.7986111111111112</v>
      </c>
      <c r="G365" s="48"/>
      <c r="H365" s="49" t="s">
        <v>32</v>
      </c>
      <c r="I365" s="52"/>
      <c r="J365" s="51"/>
      <c r="K365" s="51"/>
      <c r="L365" s="51"/>
      <c r="M365" s="48"/>
    </row>
    <row r="366" ht="48.75" customHeight="1">
      <c r="A366" s="53">
        <v>6.0</v>
      </c>
      <c r="B366" s="18" t="s">
        <v>60</v>
      </c>
      <c r="C366" s="19" t="s">
        <v>61</v>
      </c>
      <c r="D366" s="12"/>
      <c r="E366" s="31"/>
      <c r="F366" s="31"/>
      <c r="G366" s="48"/>
      <c r="H366" s="31"/>
      <c r="I366" s="52"/>
      <c r="J366" s="51"/>
      <c r="K366" s="51"/>
      <c r="L366" s="51"/>
      <c r="M366" s="48"/>
    </row>
    <row r="367" ht="48.75" customHeight="1">
      <c r="A367" s="53">
        <v>7.0</v>
      </c>
      <c r="B367" s="18" t="s">
        <v>66</v>
      </c>
      <c r="C367" s="19" t="s">
        <v>79</v>
      </c>
      <c r="D367" s="12"/>
      <c r="E367" s="32" t="s">
        <v>17</v>
      </c>
      <c r="F367" s="33">
        <v>0.8333333333333334</v>
      </c>
      <c r="G367" s="34"/>
      <c r="H367" s="35" t="s">
        <v>80</v>
      </c>
      <c r="I367" s="54"/>
      <c r="J367" s="36"/>
      <c r="K367" s="36"/>
      <c r="L367" s="36"/>
      <c r="M367" s="34"/>
    </row>
    <row r="368" ht="48.75" customHeight="1">
      <c r="A368" s="53">
        <v>8.0</v>
      </c>
      <c r="B368" s="18" t="s">
        <v>68</v>
      </c>
      <c r="C368" s="19" t="s">
        <v>69</v>
      </c>
      <c r="D368" s="12"/>
      <c r="E368" s="31"/>
      <c r="F368" s="31"/>
      <c r="G368" s="34"/>
      <c r="H368" s="31"/>
      <c r="I368" s="54"/>
      <c r="J368" s="36"/>
      <c r="K368" s="36"/>
      <c r="L368" s="36"/>
      <c r="M368" s="34"/>
    </row>
    <row r="369" ht="48.75" customHeight="1">
      <c r="A369" s="53">
        <v>9.0</v>
      </c>
      <c r="B369" s="18" t="s">
        <v>81</v>
      </c>
      <c r="C369" s="19" t="s">
        <v>82</v>
      </c>
      <c r="D369" s="12"/>
      <c r="E369" s="46" t="s">
        <v>17</v>
      </c>
      <c r="F369" s="47">
        <v>0.8680555555555556</v>
      </c>
      <c r="G369" s="48"/>
      <c r="H369" s="49" t="s">
        <v>83</v>
      </c>
      <c r="I369" s="52"/>
      <c r="J369" s="51"/>
      <c r="K369" s="51"/>
      <c r="L369" s="51"/>
      <c r="M369" s="48"/>
    </row>
    <row r="370">
      <c r="A370" s="53">
        <v>10.0</v>
      </c>
      <c r="B370" s="18" t="s">
        <v>84</v>
      </c>
      <c r="C370" s="19" t="s">
        <v>85</v>
      </c>
      <c r="D370" s="12"/>
      <c r="E370" s="31"/>
      <c r="F370" s="31"/>
      <c r="G370" s="48"/>
      <c r="H370" s="31"/>
      <c r="I370" s="52"/>
      <c r="J370" s="51"/>
      <c r="K370" s="51"/>
      <c r="L370" s="51"/>
      <c r="M370" s="48"/>
    </row>
    <row r="371">
      <c r="A371" s="53">
        <v>11.0</v>
      </c>
      <c r="B371" s="18" t="s">
        <v>86</v>
      </c>
      <c r="C371" s="19" t="s">
        <v>87</v>
      </c>
      <c r="D371" s="12"/>
      <c r="E371" s="32" t="s">
        <v>17</v>
      </c>
      <c r="F371" s="33">
        <v>0.9027777777777778</v>
      </c>
      <c r="G371" s="34"/>
      <c r="H371" s="35" t="s">
        <v>88</v>
      </c>
      <c r="I371" s="54"/>
      <c r="J371" s="36"/>
      <c r="K371" s="36"/>
      <c r="L371" s="36"/>
      <c r="M371" s="34"/>
    </row>
    <row r="372">
      <c r="A372" s="53">
        <v>12.0</v>
      </c>
      <c r="B372" s="18" t="s">
        <v>89</v>
      </c>
      <c r="C372" s="19" t="s">
        <v>90</v>
      </c>
      <c r="D372" s="12"/>
      <c r="E372" s="31"/>
      <c r="F372" s="31"/>
      <c r="G372" s="34"/>
      <c r="H372" s="31"/>
      <c r="I372" s="54"/>
      <c r="J372" s="36"/>
      <c r="K372" s="36"/>
      <c r="L372" s="36"/>
      <c r="M372" s="34"/>
    </row>
  </sheetData>
  <mergeCells count="800">
    <mergeCell ref="E109:E110"/>
    <mergeCell ref="F109:F110"/>
    <mergeCell ref="H109:H110"/>
    <mergeCell ref="C110:D110"/>
    <mergeCell ref="E111:E112"/>
    <mergeCell ref="F111:F112"/>
    <mergeCell ref="H111:H112"/>
    <mergeCell ref="C111:D111"/>
    <mergeCell ref="C112:D112"/>
    <mergeCell ref="C113:D113"/>
    <mergeCell ref="E113:E114"/>
    <mergeCell ref="F113:F114"/>
    <mergeCell ref="H113:H114"/>
    <mergeCell ref="C114:D114"/>
    <mergeCell ref="E89:E90"/>
    <mergeCell ref="F89:F90"/>
    <mergeCell ref="H89:H90"/>
    <mergeCell ref="C90:D90"/>
    <mergeCell ref="E91:E92"/>
    <mergeCell ref="F91:F92"/>
    <mergeCell ref="H91:H92"/>
    <mergeCell ref="C91:D91"/>
    <mergeCell ref="C92:D92"/>
    <mergeCell ref="C93:D93"/>
    <mergeCell ref="E93:E94"/>
    <mergeCell ref="F93:F94"/>
    <mergeCell ref="H93:H94"/>
    <mergeCell ref="C94:D94"/>
    <mergeCell ref="E95:E96"/>
    <mergeCell ref="F95:F96"/>
    <mergeCell ref="H95:H96"/>
    <mergeCell ref="J97:L97"/>
    <mergeCell ref="C98:D98"/>
    <mergeCell ref="H98:I98"/>
    <mergeCell ref="C99:D99"/>
    <mergeCell ref="E99:E100"/>
    <mergeCell ref="F99:F100"/>
    <mergeCell ref="H99:H100"/>
    <mergeCell ref="C100:D100"/>
    <mergeCell ref="E101:E102"/>
    <mergeCell ref="F101:F102"/>
    <mergeCell ref="H101:H102"/>
    <mergeCell ref="C101:D101"/>
    <mergeCell ref="C102:D102"/>
    <mergeCell ref="C103:D103"/>
    <mergeCell ref="E103:E104"/>
    <mergeCell ref="F103:F104"/>
    <mergeCell ref="H103:H104"/>
    <mergeCell ref="C104:D104"/>
    <mergeCell ref="E105:E106"/>
    <mergeCell ref="F105:F106"/>
    <mergeCell ref="H105:H106"/>
    <mergeCell ref="J107:L107"/>
    <mergeCell ref="C108:D108"/>
    <mergeCell ref="H108:I108"/>
    <mergeCell ref="C109:D109"/>
    <mergeCell ref="E115:E116"/>
    <mergeCell ref="F115:F116"/>
    <mergeCell ref="H115:H116"/>
    <mergeCell ref="J117:L117"/>
    <mergeCell ref="C118:D118"/>
    <mergeCell ref="H118:I118"/>
    <mergeCell ref="C119:D119"/>
    <mergeCell ref="E139:E140"/>
    <mergeCell ref="F139:F140"/>
    <mergeCell ref="H139:H140"/>
    <mergeCell ref="C140:D140"/>
    <mergeCell ref="E141:E142"/>
    <mergeCell ref="F141:F142"/>
    <mergeCell ref="H141:H142"/>
    <mergeCell ref="C141:D141"/>
    <mergeCell ref="C142:D142"/>
    <mergeCell ref="C143:D143"/>
    <mergeCell ref="E143:E144"/>
    <mergeCell ref="F143:F144"/>
    <mergeCell ref="H143:H144"/>
    <mergeCell ref="C144:D144"/>
    <mergeCell ref="E119:E120"/>
    <mergeCell ref="F119:F120"/>
    <mergeCell ref="H119:H120"/>
    <mergeCell ref="C120:D120"/>
    <mergeCell ref="E121:E122"/>
    <mergeCell ref="F121:F122"/>
    <mergeCell ref="H121:H122"/>
    <mergeCell ref="C121:D121"/>
    <mergeCell ref="C122:D122"/>
    <mergeCell ref="C123:D123"/>
    <mergeCell ref="E123:E124"/>
    <mergeCell ref="F123:F124"/>
    <mergeCell ref="H123:H124"/>
    <mergeCell ref="C124:D124"/>
    <mergeCell ref="E125:E126"/>
    <mergeCell ref="F125:F126"/>
    <mergeCell ref="H125:H126"/>
    <mergeCell ref="J127:L127"/>
    <mergeCell ref="C128:D128"/>
    <mergeCell ref="H128:I128"/>
    <mergeCell ref="C129:D129"/>
    <mergeCell ref="E129:E130"/>
    <mergeCell ref="F129:F130"/>
    <mergeCell ref="H129:H130"/>
    <mergeCell ref="C130:D130"/>
    <mergeCell ref="E131:E132"/>
    <mergeCell ref="F131:F132"/>
    <mergeCell ref="H131:H132"/>
    <mergeCell ref="C131:D131"/>
    <mergeCell ref="C132:D132"/>
    <mergeCell ref="C133:D133"/>
    <mergeCell ref="E133:E134"/>
    <mergeCell ref="F133:F134"/>
    <mergeCell ref="H133:H134"/>
    <mergeCell ref="C134:D134"/>
    <mergeCell ref="E135:E136"/>
    <mergeCell ref="F135:F136"/>
    <mergeCell ref="H135:H136"/>
    <mergeCell ref="J137:L137"/>
    <mergeCell ref="C138:D138"/>
    <mergeCell ref="H138:I138"/>
    <mergeCell ref="C139:D139"/>
    <mergeCell ref="E145:E146"/>
    <mergeCell ref="F145:F146"/>
    <mergeCell ref="H145:H146"/>
    <mergeCell ref="J147:L147"/>
    <mergeCell ref="C148:D148"/>
    <mergeCell ref="H148:I148"/>
    <mergeCell ref="C149:D149"/>
    <mergeCell ref="E169:E170"/>
    <mergeCell ref="F169:F170"/>
    <mergeCell ref="H169:H170"/>
    <mergeCell ref="C170:D170"/>
    <mergeCell ref="E171:E172"/>
    <mergeCell ref="F171:F172"/>
    <mergeCell ref="H171:H172"/>
    <mergeCell ref="C171:D171"/>
    <mergeCell ref="C172:D172"/>
    <mergeCell ref="C173:D173"/>
    <mergeCell ref="E173:E174"/>
    <mergeCell ref="F173:F174"/>
    <mergeCell ref="H173:H174"/>
    <mergeCell ref="C174:D174"/>
    <mergeCell ref="E149:E150"/>
    <mergeCell ref="F149:F150"/>
    <mergeCell ref="H149:H150"/>
    <mergeCell ref="C150:D150"/>
    <mergeCell ref="E151:E152"/>
    <mergeCell ref="F151:F152"/>
    <mergeCell ref="H151:H152"/>
    <mergeCell ref="C151:D151"/>
    <mergeCell ref="C152:D152"/>
    <mergeCell ref="C153:D153"/>
    <mergeCell ref="E153:E154"/>
    <mergeCell ref="F153:F154"/>
    <mergeCell ref="H153:H154"/>
    <mergeCell ref="C154:D154"/>
    <mergeCell ref="E155:E156"/>
    <mergeCell ref="F155:F156"/>
    <mergeCell ref="H155:H156"/>
    <mergeCell ref="J157:L157"/>
    <mergeCell ref="C158:D158"/>
    <mergeCell ref="H158:I158"/>
    <mergeCell ref="C159:D159"/>
    <mergeCell ref="E159:E160"/>
    <mergeCell ref="F159:F160"/>
    <mergeCell ref="H159:H160"/>
    <mergeCell ref="C160:D160"/>
    <mergeCell ref="E161:E162"/>
    <mergeCell ref="F161:F162"/>
    <mergeCell ref="H161:H162"/>
    <mergeCell ref="C161:D161"/>
    <mergeCell ref="C162:D162"/>
    <mergeCell ref="C163:D163"/>
    <mergeCell ref="E163:E164"/>
    <mergeCell ref="F163:F164"/>
    <mergeCell ref="H163:H164"/>
    <mergeCell ref="C164:D164"/>
    <mergeCell ref="E165:E166"/>
    <mergeCell ref="F165:F166"/>
    <mergeCell ref="H165:H166"/>
    <mergeCell ref="J167:L167"/>
    <mergeCell ref="C168:D168"/>
    <mergeCell ref="H168:I168"/>
    <mergeCell ref="C169:D169"/>
    <mergeCell ref="E175:E176"/>
    <mergeCell ref="F175:F176"/>
    <mergeCell ref="H175:H176"/>
    <mergeCell ref="J177:L177"/>
    <mergeCell ref="C178:D178"/>
    <mergeCell ref="H178:I178"/>
    <mergeCell ref="C179:D179"/>
    <mergeCell ref="E199:E200"/>
    <mergeCell ref="F199:F200"/>
    <mergeCell ref="H199:H200"/>
    <mergeCell ref="C200:D200"/>
    <mergeCell ref="E201:E202"/>
    <mergeCell ref="F201:F202"/>
    <mergeCell ref="H201:H202"/>
    <mergeCell ref="C201:D201"/>
    <mergeCell ref="C202:D202"/>
    <mergeCell ref="C203:D203"/>
    <mergeCell ref="E203:E204"/>
    <mergeCell ref="F203:F204"/>
    <mergeCell ref="H203:H204"/>
    <mergeCell ref="C204:D204"/>
    <mergeCell ref="E179:E180"/>
    <mergeCell ref="F179:F180"/>
    <mergeCell ref="H179:H180"/>
    <mergeCell ref="C180:D180"/>
    <mergeCell ref="E181:E182"/>
    <mergeCell ref="F181:F182"/>
    <mergeCell ref="H181:H182"/>
    <mergeCell ref="C181:D181"/>
    <mergeCell ref="C182:D182"/>
    <mergeCell ref="C183:D183"/>
    <mergeCell ref="E183:E184"/>
    <mergeCell ref="F183:F184"/>
    <mergeCell ref="H183:H184"/>
    <mergeCell ref="C184:D184"/>
    <mergeCell ref="E185:E186"/>
    <mergeCell ref="F185:F186"/>
    <mergeCell ref="H185:H186"/>
    <mergeCell ref="J187:L187"/>
    <mergeCell ref="C188:D188"/>
    <mergeCell ref="H188:I188"/>
    <mergeCell ref="C189:D189"/>
    <mergeCell ref="E189:E190"/>
    <mergeCell ref="F189:F190"/>
    <mergeCell ref="H189:H190"/>
    <mergeCell ref="C190:D190"/>
    <mergeCell ref="E191:E192"/>
    <mergeCell ref="F191:F192"/>
    <mergeCell ref="H191:H192"/>
    <mergeCell ref="C191:D191"/>
    <mergeCell ref="C192:D192"/>
    <mergeCell ref="C193:D193"/>
    <mergeCell ref="E193:E194"/>
    <mergeCell ref="F193:F194"/>
    <mergeCell ref="H193:H194"/>
    <mergeCell ref="C194:D194"/>
    <mergeCell ref="E195:E196"/>
    <mergeCell ref="F195:F196"/>
    <mergeCell ref="H195:H196"/>
    <mergeCell ref="J197:L197"/>
    <mergeCell ref="C198:D198"/>
    <mergeCell ref="H198:I198"/>
    <mergeCell ref="C199:D199"/>
    <mergeCell ref="E205:E206"/>
    <mergeCell ref="F205:F206"/>
    <mergeCell ref="H205:H206"/>
    <mergeCell ref="J207:L207"/>
    <mergeCell ref="C208:D208"/>
    <mergeCell ref="H208:I208"/>
    <mergeCell ref="C209:D209"/>
    <mergeCell ref="E229:E230"/>
    <mergeCell ref="F229:F230"/>
    <mergeCell ref="H229:H230"/>
    <mergeCell ref="C230:D230"/>
    <mergeCell ref="E231:E232"/>
    <mergeCell ref="F231:F232"/>
    <mergeCell ref="H231:H232"/>
    <mergeCell ref="C231:D231"/>
    <mergeCell ref="C232:D232"/>
    <mergeCell ref="C233:D233"/>
    <mergeCell ref="E233:E234"/>
    <mergeCell ref="F233:F234"/>
    <mergeCell ref="H233:H234"/>
    <mergeCell ref="C234:D234"/>
    <mergeCell ref="E209:E210"/>
    <mergeCell ref="F209:F210"/>
    <mergeCell ref="H209:H210"/>
    <mergeCell ref="C210:D210"/>
    <mergeCell ref="E211:E212"/>
    <mergeCell ref="F211:F212"/>
    <mergeCell ref="H211:H212"/>
    <mergeCell ref="C211:D211"/>
    <mergeCell ref="C212:D212"/>
    <mergeCell ref="C213:D213"/>
    <mergeCell ref="E213:E214"/>
    <mergeCell ref="F213:F214"/>
    <mergeCell ref="H213:H214"/>
    <mergeCell ref="C214:D214"/>
    <mergeCell ref="E215:E216"/>
    <mergeCell ref="F215:F216"/>
    <mergeCell ref="H215:H216"/>
    <mergeCell ref="J217:L217"/>
    <mergeCell ref="C218:D218"/>
    <mergeCell ref="H218:I218"/>
    <mergeCell ref="C219:D219"/>
    <mergeCell ref="E219:E220"/>
    <mergeCell ref="F219:F220"/>
    <mergeCell ref="H219:H220"/>
    <mergeCell ref="C220:D220"/>
    <mergeCell ref="E221:E222"/>
    <mergeCell ref="F221:F222"/>
    <mergeCell ref="H221:H222"/>
    <mergeCell ref="C221:D221"/>
    <mergeCell ref="C222:D222"/>
    <mergeCell ref="C223:D223"/>
    <mergeCell ref="E223:E224"/>
    <mergeCell ref="F223:F224"/>
    <mergeCell ref="H223:H224"/>
    <mergeCell ref="C224:D224"/>
    <mergeCell ref="E225:E226"/>
    <mergeCell ref="F225:F226"/>
    <mergeCell ref="H225:H226"/>
    <mergeCell ref="J227:L227"/>
    <mergeCell ref="C228:D228"/>
    <mergeCell ref="H228:I228"/>
    <mergeCell ref="C229:D229"/>
    <mergeCell ref="E235:E236"/>
    <mergeCell ref="F235:F236"/>
    <mergeCell ref="H235:H236"/>
    <mergeCell ref="J237:L237"/>
    <mergeCell ref="C238:D238"/>
    <mergeCell ref="H238:I238"/>
    <mergeCell ref="C239:D239"/>
    <mergeCell ref="E23:E24"/>
    <mergeCell ref="F23:F24"/>
    <mergeCell ref="H23:H24"/>
    <mergeCell ref="C23:D23"/>
    <mergeCell ref="C24:D24"/>
    <mergeCell ref="E25:E26"/>
    <mergeCell ref="F25:F26"/>
    <mergeCell ref="H25:H26"/>
    <mergeCell ref="J27:L27"/>
    <mergeCell ref="H28:I28"/>
    <mergeCell ref="E2:S5"/>
    <mergeCell ref="J7:L7"/>
    <mergeCell ref="C8:D8"/>
    <mergeCell ref="H8:I8"/>
    <mergeCell ref="E9:E10"/>
    <mergeCell ref="F9:F10"/>
    <mergeCell ref="H9:H10"/>
    <mergeCell ref="H15:H16"/>
    <mergeCell ref="J17:L17"/>
    <mergeCell ref="H18:I18"/>
    <mergeCell ref="H19:H20"/>
    <mergeCell ref="C9:D9"/>
    <mergeCell ref="C10:D10"/>
    <mergeCell ref="C11:D11"/>
    <mergeCell ref="F11:F12"/>
    <mergeCell ref="H11:H12"/>
    <mergeCell ref="C12:D12"/>
    <mergeCell ref="H13:H14"/>
    <mergeCell ref="E21:E22"/>
    <mergeCell ref="F21:F22"/>
    <mergeCell ref="H21:H22"/>
    <mergeCell ref="E11:E12"/>
    <mergeCell ref="E13:E14"/>
    <mergeCell ref="F13:F14"/>
    <mergeCell ref="E15:E16"/>
    <mergeCell ref="F15:F16"/>
    <mergeCell ref="E19:E20"/>
    <mergeCell ref="F19:F20"/>
    <mergeCell ref="C13:D13"/>
    <mergeCell ref="C14:D14"/>
    <mergeCell ref="C18:D18"/>
    <mergeCell ref="C19:D19"/>
    <mergeCell ref="C20:D20"/>
    <mergeCell ref="C21:D21"/>
    <mergeCell ref="C22:D22"/>
    <mergeCell ref="C33:D33"/>
    <mergeCell ref="C34:D34"/>
    <mergeCell ref="E49:E50"/>
    <mergeCell ref="F49:F50"/>
    <mergeCell ref="H49:H50"/>
    <mergeCell ref="C50:D50"/>
    <mergeCell ref="E51:E52"/>
    <mergeCell ref="F51:F52"/>
    <mergeCell ref="H51:H52"/>
    <mergeCell ref="C51:D51"/>
    <mergeCell ref="C52:D52"/>
    <mergeCell ref="C53:D53"/>
    <mergeCell ref="E53:E54"/>
    <mergeCell ref="F53:F54"/>
    <mergeCell ref="H53:H54"/>
    <mergeCell ref="C54:D54"/>
    <mergeCell ref="C28:D28"/>
    <mergeCell ref="C29:D29"/>
    <mergeCell ref="E29:E30"/>
    <mergeCell ref="F29:F30"/>
    <mergeCell ref="H29:H30"/>
    <mergeCell ref="C30:D30"/>
    <mergeCell ref="C31:D31"/>
    <mergeCell ref="E31:E32"/>
    <mergeCell ref="F31:F32"/>
    <mergeCell ref="H31:H32"/>
    <mergeCell ref="C32:D32"/>
    <mergeCell ref="E33:E34"/>
    <mergeCell ref="F33:F34"/>
    <mergeCell ref="H33:H34"/>
    <mergeCell ref="E35:E36"/>
    <mergeCell ref="F35:F36"/>
    <mergeCell ref="H35:H36"/>
    <mergeCell ref="J37:L37"/>
    <mergeCell ref="C38:D38"/>
    <mergeCell ref="H38:I38"/>
    <mergeCell ref="C39:D39"/>
    <mergeCell ref="E39:E40"/>
    <mergeCell ref="F39:F40"/>
    <mergeCell ref="H39:H40"/>
    <mergeCell ref="C40:D40"/>
    <mergeCell ref="E41:E42"/>
    <mergeCell ref="F41:F42"/>
    <mergeCell ref="H41:H42"/>
    <mergeCell ref="C41:D41"/>
    <mergeCell ref="C42:D42"/>
    <mergeCell ref="C43:D43"/>
    <mergeCell ref="E43:E44"/>
    <mergeCell ref="F43:F44"/>
    <mergeCell ref="H43:H44"/>
    <mergeCell ref="C44:D44"/>
    <mergeCell ref="E45:E46"/>
    <mergeCell ref="F45:F46"/>
    <mergeCell ref="H45:H46"/>
    <mergeCell ref="J47:L47"/>
    <mergeCell ref="C48:D48"/>
    <mergeCell ref="H48:I48"/>
    <mergeCell ref="C49:D49"/>
    <mergeCell ref="E55:E56"/>
    <mergeCell ref="F55:F56"/>
    <mergeCell ref="H55:H56"/>
    <mergeCell ref="J57:L57"/>
    <mergeCell ref="C58:D58"/>
    <mergeCell ref="H58:I58"/>
    <mergeCell ref="C59:D59"/>
    <mergeCell ref="E79:E80"/>
    <mergeCell ref="F79:F80"/>
    <mergeCell ref="H79:H80"/>
    <mergeCell ref="C80:D80"/>
    <mergeCell ref="E81:E82"/>
    <mergeCell ref="F81:F82"/>
    <mergeCell ref="H81:H82"/>
    <mergeCell ref="C81:D81"/>
    <mergeCell ref="C82:D82"/>
    <mergeCell ref="C83:D83"/>
    <mergeCell ref="E83:E84"/>
    <mergeCell ref="F83:F84"/>
    <mergeCell ref="H83:H84"/>
    <mergeCell ref="C84:D84"/>
    <mergeCell ref="E59:E60"/>
    <mergeCell ref="F59:F60"/>
    <mergeCell ref="H59:H60"/>
    <mergeCell ref="C60:D60"/>
    <mergeCell ref="E61:E62"/>
    <mergeCell ref="F61:F62"/>
    <mergeCell ref="H61:H62"/>
    <mergeCell ref="C61:D61"/>
    <mergeCell ref="C62:D62"/>
    <mergeCell ref="C63:D63"/>
    <mergeCell ref="E63:E64"/>
    <mergeCell ref="F63:F64"/>
    <mergeCell ref="H63:H64"/>
    <mergeCell ref="C64:D64"/>
    <mergeCell ref="E65:E66"/>
    <mergeCell ref="F65:F66"/>
    <mergeCell ref="H65:H66"/>
    <mergeCell ref="J67:L67"/>
    <mergeCell ref="C68:D68"/>
    <mergeCell ref="H68:I68"/>
    <mergeCell ref="C69:D69"/>
    <mergeCell ref="E69:E70"/>
    <mergeCell ref="F69:F70"/>
    <mergeCell ref="H69:H70"/>
    <mergeCell ref="C70:D70"/>
    <mergeCell ref="E71:E72"/>
    <mergeCell ref="F71:F72"/>
    <mergeCell ref="H71:H72"/>
    <mergeCell ref="C71:D71"/>
    <mergeCell ref="C72:D72"/>
    <mergeCell ref="C73:D73"/>
    <mergeCell ref="E73:E74"/>
    <mergeCell ref="F73:F74"/>
    <mergeCell ref="H73:H74"/>
    <mergeCell ref="C74:D74"/>
    <mergeCell ref="E75:E76"/>
    <mergeCell ref="F75:F76"/>
    <mergeCell ref="H75:H76"/>
    <mergeCell ref="J77:L77"/>
    <mergeCell ref="C78:D78"/>
    <mergeCell ref="H78:I78"/>
    <mergeCell ref="C79:D79"/>
    <mergeCell ref="E85:E86"/>
    <mergeCell ref="F85:F86"/>
    <mergeCell ref="H85:H86"/>
    <mergeCell ref="J87:L87"/>
    <mergeCell ref="C88:D88"/>
    <mergeCell ref="H88:I88"/>
    <mergeCell ref="C89:D89"/>
    <mergeCell ref="E239:E240"/>
    <mergeCell ref="F239:F240"/>
    <mergeCell ref="H239:H240"/>
    <mergeCell ref="C240:D240"/>
    <mergeCell ref="E241:E242"/>
    <mergeCell ref="F241:F242"/>
    <mergeCell ref="H241:H242"/>
    <mergeCell ref="C241:D241"/>
    <mergeCell ref="C242:D242"/>
    <mergeCell ref="C243:D243"/>
    <mergeCell ref="E243:E244"/>
    <mergeCell ref="F243:F244"/>
    <mergeCell ref="H243:H244"/>
    <mergeCell ref="C244:D244"/>
    <mergeCell ref="E245:E246"/>
    <mergeCell ref="F245:F246"/>
    <mergeCell ref="H245:H246"/>
    <mergeCell ref="J247:L247"/>
    <mergeCell ref="C248:D248"/>
    <mergeCell ref="H248:I248"/>
    <mergeCell ref="C249:D249"/>
    <mergeCell ref="E249:E250"/>
    <mergeCell ref="F249:F250"/>
    <mergeCell ref="H249:H250"/>
    <mergeCell ref="C250:D250"/>
    <mergeCell ref="E251:E252"/>
    <mergeCell ref="F251:F252"/>
    <mergeCell ref="H251:H252"/>
    <mergeCell ref="C251:D251"/>
    <mergeCell ref="C252:D252"/>
    <mergeCell ref="C253:D253"/>
    <mergeCell ref="E253:E254"/>
    <mergeCell ref="F253:F254"/>
    <mergeCell ref="H253:H254"/>
    <mergeCell ref="C254:D254"/>
    <mergeCell ref="E255:E256"/>
    <mergeCell ref="F255:F256"/>
    <mergeCell ref="H255:H256"/>
    <mergeCell ref="C257:D257"/>
    <mergeCell ref="E257:E258"/>
    <mergeCell ref="F257:F258"/>
    <mergeCell ref="H257:H258"/>
    <mergeCell ref="C258:D258"/>
    <mergeCell ref="C259:D259"/>
    <mergeCell ref="E259:E260"/>
    <mergeCell ref="F259:F260"/>
    <mergeCell ref="H259:H260"/>
    <mergeCell ref="C260:D260"/>
    <mergeCell ref="J261:L261"/>
    <mergeCell ref="E365:E366"/>
    <mergeCell ref="E367:E368"/>
    <mergeCell ref="E369:E370"/>
    <mergeCell ref="E371:E372"/>
    <mergeCell ref="E349:E350"/>
    <mergeCell ref="E351:E352"/>
    <mergeCell ref="E353:E354"/>
    <mergeCell ref="E355:E356"/>
    <mergeCell ref="E357:E358"/>
    <mergeCell ref="E361:E362"/>
    <mergeCell ref="E363:E364"/>
    <mergeCell ref="E299:E300"/>
    <mergeCell ref="E301:E302"/>
    <mergeCell ref="F301:F302"/>
    <mergeCell ref="E305:E306"/>
    <mergeCell ref="F305:F306"/>
    <mergeCell ref="E307:E308"/>
    <mergeCell ref="F307:F308"/>
    <mergeCell ref="E309:E310"/>
    <mergeCell ref="F309:F310"/>
    <mergeCell ref="E311:E312"/>
    <mergeCell ref="F311:F312"/>
    <mergeCell ref="E313:E314"/>
    <mergeCell ref="F313:F314"/>
    <mergeCell ref="F315:F316"/>
    <mergeCell ref="E315:E316"/>
    <mergeCell ref="E319:E320"/>
    <mergeCell ref="F319:F320"/>
    <mergeCell ref="E321:E322"/>
    <mergeCell ref="F321:F322"/>
    <mergeCell ref="E323:E324"/>
    <mergeCell ref="F323:F324"/>
    <mergeCell ref="E325:E326"/>
    <mergeCell ref="F325:F326"/>
    <mergeCell ref="E327:E328"/>
    <mergeCell ref="F327:F328"/>
    <mergeCell ref="E329:E330"/>
    <mergeCell ref="F329:F330"/>
    <mergeCell ref="F333:F334"/>
    <mergeCell ref="E333:E334"/>
    <mergeCell ref="E335:E336"/>
    <mergeCell ref="E337:E338"/>
    <mergeCell ref="E339:E340"/>
    <mergeCell ref="E341:E342"/>
    <mergeCell ref="E343:E344"/>
    <mergeCell ref="E347:E348"/>
    <mergeCell ref="F335:F336"/>
    <mergeCell ref="F337:F338"/>
    <mergeCell ref="F339:F340"/>
    <mergeCell ref="F341:F342"/>
    <mergeCell ref="F343:F344"/>
    <mergeCell ref="F347:F348"/>
    <mergeCell ref="F349:F350"/>
    <mergeCell ref="F367:F368"/>
    <mergeCell ref="F369:F370"/>
    <mergeCell ref="F371:F372"/>
    <mergeCell ref="F351:F352"/>
    <mergeCell ref="F353:F354"/>
    <mergeCell ref="F355:F356"/>
    <mergeCell ref="F357:F358"/>
    <mergeCell ref="F361:F362"/>
    <mergeCell ref="F363:F364"/>
    <mergeCell ref="F365:F366"/>
    <mergeCell ref="E263:E264"/>
    <mergeCell ref="E265:E266"/>
    <mergeCell ref="F265:F266"/>
    <mergeCell ref="E267:E268"/>
    <mergeCell ref="F267:F268"/>
    <mergeCell ref="H267:H268"/>
    <mergeCell ref="H269:H270"/>
    <mergeCell ref="C262:D262"/>
    <mergeCell ref="H262:I262"/>
    <mergeCell ref="C263:D263"/>
    <mergeCell ref="F263:F264"/>
    <mergeCell ref="H263:H264"/>
    <mergeCell ref="C264:D264"/>
    <mergeCell ref="H265:H266"/>
    <mergeCell ref="C265:D265"/>
    <mergeCell ref="C266:D266"/>
    <mergeCell ref="C267:D267"/>
    <mergeCell ref="C268:D268"/>
    <mergeCell ref="C269:D269"/>
    <mergeCell ref="E269:E270"/>
    <mergeCell ref="F269:F270"/>
    <mergeCell ref="C270:D270"/>
    <mergeCell ref="C271:D271"/>
    <mergeCell ref="E271:E272"/>
    <mergeCell ref="F271:F272"/>
    <mergeCell ref="H271:H272"/>
    <mergeCell ref="C272:D272"/>
    <mergeCell ref="C273:D273"/>
    <mergeCell ref="E273:E274"/>
    <mergeCell ref="F273:F274"/>
    <mergeCell ref="H273:H274"/>
    <mergeCell ref="C274:D274"/>
    <mergeCell ref="J275:L275"/>
    <mergeCell ref="C276:D276"/>
    <mergeCell ref="H276:I276"/>
    <mergeCell ref="H277:H278"/>
    <mergeCell ref="H279:H280"/>
    <mergeCell ref="H281:H282"/>
    <mergeCell ref="H283:H284"/>
    <mergeCell ref="C277:D277"/>
    <mergeCell ref="E277:E278"/>
    <mergeCell ref="F277:F278"/>
    <mergeCell ref="C278:D278"/>
    <mergeCell ref="C279:D279"/>
    <mergeCell ref="E279:E280"/>
    <mergeCell ref="F279:F280"/>
    <mergeCell ref="E295:E296"/>
    <mergeCell ref="F295:F296"/>
    <mergeCell ref="H295:H296"/>
    <mergeCell ref="C296:D296"/>
    <mergeCell ref="E297:E298"/>
    <mergeCell ref="F297:F298"/>
    <mergeCell ref="H297:H298"/>
    <mergeCell ref="C297:D297"/>
    <mergeCell ref="C298:D298"/>
    <mergeCell ref="C299:D299"/>
    <mergeCell ref="F299:F300"/>
    <mergeCell ref="H299:H300"/>
    <mergeCell ref="C300:D300"/>
    <mergeCell ref="H301:H302"/>
    <mergeCell ref="H309:H310"/>
    <mergeCell ref="H311:H312"/>
    <mergeCell ref="C306:D306"/>
    <mergeCell ref="C307:D307"/>
    <mergeCell ref="H307:H308"/>
    <mergeCell ref="C308:D308"/>
    <mergeCell ref="C309:D309"/>
    <mergeCell ref="C310:D310"/>
    <mergeCell ref="C311:D311"/>
    <mergeCell ref="C316:D316"/>
    <mergeCell ref="C318:D318"/>
    <mergeCell ref="C319:D319"/>
    <mergeCell ref="C312:D312"/>
    <mergeCell ref="C313:D313"/>
    <mergeCell ref="H313:H314"/>
    <mergeCell ref="C314:D314"/>
    <mergeCell ref="C315:D315"/>
    <mergeCell ref="H315:H316"/>
    <mergeCell ref="J317:L317"/>
    <mergeCell ref="C280:D280"/>
    <mergeCell ref="C281:D281"/>
    <mergeCell ref="E281:E282"/>
    <mergeCell ref="F281:F282"/>
    <mergeCell ref="C282:D282"/>
    <mergeCell ref="E283:E284"/>
    <mergeCell ref="F283:F284"/>
    <mergeCell ref="C283:D283"/>
    <mergeCell ref="C284:D284"/>
    <mergeCell ref="C285:D285"/>
    <mergeCell ref="F285:F286"/>
    <mergeCell ref="H285:H286"/>
    <mergeCell ref="C286:D286"/>
    <mergeCell ref="H287:H288"/>
    <mergeCell ref="C292:D292"/>
    <mergeCell ref="C293:D293"/>
    <mergeCell ref="H293:H294"/>
    <mergeCell ref="C294:D294"/>
    <mergeCell ref="C295:D295"/>
    <mergeCell ref="C287:D287"/>
    <mergeCell ref="C288:D288"/>
    <mergeCell ref="J289:L289"/>
    <mergeCell ref="C290:D290"/>
    <mergeCell ref="H290:I290"/>
    <mergeCell ref="C291:D291"/>
    <mergeCell ref="H291:H292"/>
    <mergeCell ref="E285:E286"/>
    <mergeCell ref="E287:E288"/>
    <mergeCell ref="F287:F288"/>
    <mergeCell ref="E291:E292"/>
    <mergeCell ref="F291:F292"/>
    <mergeCell ref="E293:E294"/>
    <mergeCell ref="F293:F294"/>
    <mergeCell ref="C301:D301"/>
    <mergeCell ref="C302:D302"/>
    <mergeCell ref="J303:L303"/>
    <mergeCell ref="C304:D304"/>
    <mergeCell ref="H304:I304"/>
    <mergeCell ref="C305:D305"/>
    <mergeCell ref="H305:H306"/>
    <mergeCell ref="C323:D323"/>
    <mergeCell ref="C324:D324"/>
    <mergeCell ref="C325:D325"/>
    <mergeCell ref="C346:D346"/>
    <mergeCell ref="C347:D347"/>
    <mergeCell ref="C348:D348"/>
    <mergeCell ref="C349:D349"/>
    <mergeCell ref="C350:D350"/>
    <mergeCell ref="C351:D351"/>
    <mergeCell ref="C352:D352"/>
    <mergeCell ref="C365:D365"/>
    <mergeCell ref="C367:D367"/>
    <mergeCell ref="C368:D368"/>
    <mergeCell ref="C369:D369"/>
    <mergeCell ref="C370:D370"/>
    <mergeCell ref="C371:D371"/>
    <mergeCell ref="C372:D372"/>
    <mergeCell ref="C353:D353"/>
    <mergeCell ref="C354:D354"/>
    <mergeCell ref="C355:D355"/>
    <mergeCell ref="C357:D357"/>
    <mergeCell ref="C360:D360"/>
    <mergeCell ref="C361:D361"/>
    <mergeCell ref="C363:D363"/>
    <mergeCell ref="H365:H366"/>
    <mergeCell ref="H367:H368"/>
    <mergeCell ref="H369:H370"/>
    <mergeCell ref="H371:H372"/>
    <mergeCell ref="H349:H350"/>
    <mergeCell ref="H351:H352"/>
    <mergeCell ref="H353:H354"/>
    <mergeCell ref="H355:H356"/>
    <mergeCell ref="H357:H358"/>
    <mergeCell ref="H361:H362"/>
    <mergeCell ref="H363:H364"/>
    <mergeCell ref="H318:I318"/>
    <mergeCell ref="H319:H320"/>
    <mergeCell ref="C320:D320"/>
    <mergeCell ref="C321:D321"/>
    <mergeCell ref="H321:H322"/>
    <mergeCell ref="H323:H324"/>
    <mergeCell ref="H325:H326"/>
    <mergeCell ref="H327:H328"/>
    <mergeCell ref="C328:D328"/>
    <mergeCell ref="H329:H330"/>
    <mergeCell ref="C330:D330"/>
    <mergeCell ref="J331:L331"/>
    <mergeCell ref="H332:I332"/>
    <mergeCell ref="C334:D334"/>
    <mergeCell ref="C322:D322"/>
    <mergeCell ref="C326:D326"/>
    <mergeCell ref="C327:D327"/>
    <mergeCell ref="C329:D329"/>
    <mergeCell ref="C332:D332"/>
    <mergeCell ref="C333:D333"/>
    <mergeCell ref="C335:D335"/>
    <mergeCell ref="C343:D343"/>
    <mergeCell ref="C344:D344"/>
    <mergeCell ref="J345:L345"/>
    <mergeCell ref="H346:I346"/>
    <mergeCell ref="H333:H334"/>
    <mergeCell ref="H335:H336"/>
    <mergeCell ref="H337:H338"/>
    <mergeCell ref="H339:H340"/>
    <mergeCell ref="H341:H342"/>
    <mergeCell ref="H343:H344"/>
    <mergeCell ref="H347:H348"/>
    <mergeCell ref="C356:D356"/>
    <mergeCell ref="C358:D358"/>
    <mergeCell ref="J359:L359"/>
    <mergeCell ref="H360:I360"/>
    <mergeCell ref="C362:D362"/>
    <mergeCell ref="C364:D364"/>
    <mergeCell ref="C366:D366"/>
    <mergeCell ref="C336:D336"/>
    <mergeCell ref="C337:D337"/>
    <mergeCell ref="C338:D338"/>
    <mergeCell ref="C339:D339"/>
    <mergeCell ref="C340:D340"/>
    <mergeCell ref="C341:D341"/>
    <mergeCell ref="C342:D342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37.13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91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48.7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92</v>
      </c>
      <c r="I8" s="12"/>
      <c r="J8" s="13">
        <v>1.0</v>
      </c>
      <c r="K8" s="13">
        <v>2.0</v>
      </c>
      <c r="L8" s="13">
        <v>3.0</v>
      </c>
      <c r="M8" s="55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93</v>
      </c>
      <c r="C9" s="19" t="s">
        <v>65</v>
      </c>
      <c r="D9" s="12"/>
      <c r="E9" s="56">
        <v>0.7708333333333334</v>
      </c>
      <c r="F9" s="21"/>
      <c r="G9" s="22"/>
      <c r="H9" s="23" t="s">
        <v>42</v>
      </c>
      <c r="I9" s="24" t="s">
        <v>93</v>
      </c>
      <c r="J9" s="25"/>
      <c r="K9" s="25"/>
      <c r="L9" s="25"/>
      <c r="M9" s="57"/>
      <c r="N9" s="26">
        <v>1.0</v>
      </c>
      <c r="O9" s="18" t="s">
        <v>94</v>
      </c>
      <c r="P9" s="28">
        <v>4.0</v>
      </c>
      <c r="Q9" s="29">
        <v>12.0</v>
      </c>
      <c r="R9" s="30">
        <f>0+65+71+67+63</f>
        <v>266</v>
      </c>
      <c r="S9" s="30">
        <f>0+13+32+4+17</f>
        <v>66</v>
      </c>
    </row>
    <row r="10" ht="48.75" customHeight="1">
      <c r="A10" s="17">
        <v>2.0</v>
      </c>
      <c r="B10" s="18" t="s">
        <v>95</v>
      </c>
      <c r="C10" s="19" t="s">
        <v>96</v>
      </c>
      <c r="D10" s="12"/>
      <c r="E10" s="31"/>
      <c r="F10" s="31"/>
      <c r="G10" s="22"/>
      <c r="H10" s="31"/>
      <c r="I10" s="24" t="s">
        <v>97</v>
      </c>
      <c r="J10" s="25"/>
      <c r="K10" s="25"/>
      <c r="L10" s="25"/>
      <c r="M10" s="57"/>
      <c r="N10" s="26">
        <v>2.0</v>
      </c>
      <c r="O10" s="27" t="s">
        <v>98</v>
      </c>
      <c r="P10" s="28">
        <v>4.0</v>
      </c>
      <c r="Q10" s="29">
        <v>11.0</v>
      </c>
      <c r="R10" s="30">
        <f>0+66+60+70+70</f>
        <v>266</v>
      </c>
      <c r="S10" s="30">
        <f>0+3+49+15+38</f>
        <v>105</v>
      </c>
    </row>
    <row r="11" ht="48.75" customHeight="1">
      <c r="A11" s="17">
        <v>3.0</v>
      </c>
      <c r="B11" s="18" t="s">
        <v>99</v>
      </c>
      <c r="C11" s="19" t="s">
        <v>100</v>
      </c>
      <c r="D11" s="12"/>
      <c r="E11" s="58">
        <v>0.7708333333333334</v>
      </c>
      <c r="F11" s="33"/>
      <c r="G11" s="34"/>
      <c r="H11" s="35" t="s">
        <v>101</v>
      </c>
      <c r="I11" s="18" t="s">
        <v>95</v>
      </c>
      <c r="J11" s="36"/>
      <c r="K11" s="36"/>
      <c r="L11" s="37"/>
      <c r="M11" s="59"/>
      <c r="N11" s="26">
        <v>3.0</v>
      </c>
      <c r="O11" s="27" t="s">
        <v>95</v>
      </c>
      <c r="P11" s="28">
        <v>3.0</v>
      </c>
      <c r="Q11" s="29">
        <v>11.0</v>
      </c>
      <c r="R11" s="30">
        <f>0+74+72+41+45+64</f>
        <v>296</v>
      </c>
      <c r="S11" s="30">
        <f>0+33+26+54+51+9</f>
        <v>173</v>
      </c>
    </row>
    <row r="12" ht="48.75" customHeight="1">
      <c r="A12" s="17">
        <v>4.0</v>
      </c>
      <c r="B12" s="18" t="s">
        <v>97</v>
      </c>
      <c r="C12" s="19" t="s">
        <v>102</v>
      </c>
      <c r="D12" s="12"/>
      <c r="E12" s="31"/>
      <c r="F12" s="31"/>
      <c r="G12" s="34"/>
      <c r="H12" s="31"/>
      <c r="I12" s="18" t="s">
        <v>103</v>
      </c>
      <c r="J12" s="36"/>
      <c r="K12" s="36"/>
      <c r="L12" s="37"/>
      <c r="M12" s="59"/>
      <c r="N12" s="26">
        <v>4.0</v>
      </c>
      <c r="O12" s="27" t="s">
        <v>99</v>
      </c>
      <c r="P12" s="28">
        <v>3.0</v>
      </c>
      <c r="Q12" s="29">
        <v>10.0</v>
      </c>
      <c r="R12" s="30">
        <f>0+65+49+66+70</f>
        <v>250</v>
      </c>
      <c r="S12" s="30">
        <f>0+37+60+4+14</f>
        <v>115</v>
      </c>
    </row>
    <row r="13" ht="48.75" customHeight="1">
      <c r="A13" s="17">
        <v>5.0</v>
      </c>
      <c r="B13" s="18" t="s">
        <v>98</v>
      </c>
      <c r="C13" s="19" t="s">
        <v>104</v>
      </c>
      <c r="D13" s="12"/>
      <c r="E13" s="56">
        <v>0.7708333333333334</v>
      </c>
      <c r="F13" s="21"/>
      <c r="G13" s="22"/>
      <c r="H13" s="23" t="s">
        <v>105</v>
      </c>
      <c r="I13" s="24" t="s">
        <v>99</v>
      </c>
      <c r="J13" s="25"/>
      <c r="K13" s="25"/>
      <c r="L13" s="25"/>
      <c r="M13" s="57"/>
      <c r="N13" s="26">
        <v>5.0</v>
      </c>
      <c r="O13" s="18" t="s">
        <v>106</v>
      </c>
      <c r="P13" s="28">
        <v>3.0</v>
      </c>
      <c r="Q13" s="29">
        <v>7.0</v>
      </c>
      <c r="R13" s="30">
        <f>0+67+62+32+59</f>
        <v>220</v>
      </c>
      <c r="S13" s="30">
        <f>0+1+50+71+53</f>
        <v>175</v>
      </c>
    </row>
    <row r="14" ht="48.75" customHeight="1">
      <c r="A14" s="17">
        <v>6.0</v>
      </c>
      <c r="B14" s="18" t="s">
        <v>107</v>
      </c>
      <c r="C14" s="19" t="s">
        <v>28</v>
      </c>
      <c r="D14" s="12"/>
      <c r="E14" s="31"/>
      <c r="F14" s="31"/>
      <c r="G14" s="22"/>
      <c r="H14" s="31"/>
      <c r="I14" s="24" t="s">
        <v>108</v>
      </c>
      <c r="J14" s="25"/>
      <c r="K14" s="25"/>
      <c r="L14" s="25"/>
      <c r="M14" s="57"/>
      <c r="N14" s="26">
        <v>6.0</v>
      </c>
      <c r="O14" s="18" t="s">
        <v>109</v>
      </c>
      <c r="P14" s="28">
        <v>3.0</v>
      </c>
      <c r="Q14" s="29">
        <v>7.0</v>
      </c>
      <c r="R14" s="30">
        <f>0+68+72+51</f>
        <v>191</v>
      </c>
      <c r="S14" s="30">
        <f>0+43+5+45</f>
        <v>93</v>
      </c>
    </row>
    <row r="15" ht="48.75" customHeight="1">
      <c r="A15" s="17">
        <v>7.0</v>
      </c>
      <c r="B15" s="18" t="s">
        <v>110</v>
      </c>
      <c r="C15" s="19" t="s">
        <v>111</v>
      </c>
      <c r="D15" s="12"/>
      <c r="E15" s="58">
        <v>0.7708333333333334</v>
      </c>
      <c r="F15" s="33"/>
      <c r="G15" s="34"/>
      <c r="H15" s="35"/>
      <c r="I15" s="18"/>
      <c r="J15" s="36"/>
      <c r="K15" s="36"/>
      <c r="L15" s="37"/>
      <c r="M15" s="59"/>
      <c r="N15" s="26">
        <v>7.0</v>
      </c>
      <c r="O15" s="27" t="s">
        <v>97</v>
      </c>
      <c r="P15" s="28">
        <v>2.0</v>
      </c>
      <c r="Q15" s="29">
        <v>8.0</v>
      </c>
      <c r="R15" s="30">
        <f>0+37+67+52+66+53</f>
        <v>275</v>
      </c>
      <c r="S15" s="30">
        <f>0+65+8+55+3+59</f>
        <v>190</v>
      </c>
    </row>
    <row r="16" ht="48.75" customHeight="1">
      <c r="A16" s="17">
        <v>8.0</v>
      </c>
      <c r="B16" s="18" t="s">
        <v>103</v>
      </c>
      <c r="C16" s="19" t="s">
        <v>112</v>
      </c>
      <c r="D16" s="12"/>
      <c r="E16" s="31"/>
      <c r="F16" s="31"/>
      <c r="G16" s="34"/>
      <c r="H16" s="31"/>
      <c r="I16" s="18"/>
      <c r="J16" s="36"/>
      <c r="K16" s="36"/>
      <c r="L16" s="37"/>
      <c r="M16" s="59"/>
      <c r="N16" s="26">
        <v>8.0</v>
      </c>
      <c r="O16" s="27" t="s">
        <v>113</v>
      </c>
      <c r="P16" s="28">
        <v>2.0</v>
      </c>
      <c r="Q16" s="29">
        <v>7.0</v>
      </c>
      <c r="R16" s="30">
        <f>0+45+63+65</f>
        <v>173</v>
      </c>
      <c r="S16" s="30">
        <f>0+69+32+30</f>
        <v>131</v>
      </c>
    </row>
    <row r="17" ht="48.75" customHeight="1">
      <c r="A17" s="17">
        <v>9.0</v>
      </c>
      <c r="B17" s="18" t="s">
        <v>114</v>
      </c>
      <c r="C17" s="19" t="s">
        <v>115</v>
      </c>
      <c r="D17" s="12"/>
      <c r="E17" s="56">
        <v>0.7708333333333334</v>
      </c>
      <c r="F17" s="22"/>
      <c r="G17" s="23"/>
      <c r="H17" s="60" t="s">
        <v>116</v>
      </c>
      <c r="I17" s="24" t="s">
        <v>107</v>
      </c>
      <c r="J17" s="25"/>
      <c r="K17" s="25"/>
      <c r="L17" s="22"/>
      <c r="M17" s="61"/>
      <c r="N17" s="26">
        <v>9.0</v>
      </c>
      <c r="O17" s="27" t="s">
        <v>117</v>
      </c>
      <c r="P17" s="28">
        <v>2.0</v>
      </c>
      <c r="Q17" s="29">
        <v>6.0</v>
      </c>
      <c r="R17" s="30">
        <f>0+65+72</f>
        <v>137</v>
      </c>
      <c r="S17" s="30">
        <f>0+26+6</f>
        <v>32</v>
      </c>
    </row>
    <row r="18" ht="48.75" customHeight="1">
      <c r="A18" s="17">
        <v>10.0</v>
      </c>
      <c r="B18" s="18" t="s">
        <v>118</v>
      </c>
      <c r="C18" s="19" t="s">
        <v>119</v>
      </c>
      <c r="D18" s="12"/>
      <c r="E18" s="31"/>
      <c r="F18" s="22"/>
      <c r="G18" s="31"/>
      <c r="H18" s="31"/>
      <c r="I18" s="24" t="s">
        <v>117</v>
      </c>
      <c r="J18" s="25"/>
      <c r="K18" s="25"/>
      <c r="L18" s="22"/>
      <c r="M18" s="62"/>
      <c r="N18" s="26">
        <v>10.0</v>
      </c>
      <c r="O18" s="27" t="s">
        <v>120</v>
      </c>
      <c r="P18" s="28">
        <v>2.0</v>
      </c>
      <c r="Q18" s="29">
        <v>5.0</v>
      </c>
      <c r="R18" s="30">
        <f>0+69+66</f>
        <v>135</v>
      </c>
      <c r="S18" s="30">
        <f>0+45+49</f>
        <v>94</v>
      </c>
    </row>
    <row r="19" ht="48.75" customHeight="1">
      <c r="A19" s="17">
        <v>11.0</v>
      </c>
      <c r="B19" s="18" t="s">
        <v>94</v>
      </c>
      <c r="C19" s="19" t="s">
        <v>121</v>
      </c>
      <c r="D19" s="12"/>
      <c r="E19" s="58">
        <v>0.7708333333333334</v>
      </c>
      <c r="F19" s="34"/>
      <c r="G19" s="35"/>
      <c r="H19" s="63" t="s">
        <v>122</v>
      </c>
      <c r="I19" s="18" t="s">
        <v>110</v>
      </c>
      <c r="J19" s="36"/>
      <c r="K19" s="37"/>
      <c r="L19" s="34"/>
      <c r="M19" s="59"/>
      <c r="N19" s="26">
        <v>11.0</v>
      </c>
      <c r="O19" s="27" t="s">
        <v>114</v>
      </c>
      <c r="P19" s="28">
        <v>2.0</v>
      </c>
      <c r="Q19" s="29">
        <v>5.0</v>
      </c>
      <c r="R19" s="30">
        <f>0+72+54</f>
        <v>126</v>
      </c>
      <c r="S19" s="30">
        <f>0+24+41</f>
        <v>65</v>
      </c>
    </row>
    <row r="20" ht="48.75" customHeight="1">
      <c r="A20" s="17">
        <v>12.0</v>
      </c>
      <c r="B20" s="18" t="s">
        <v>123</v>
      </c>
      <c r="C20" s="19" t="s">
        <v>76</v>
      </c>
      <c r="D20" s="12"/>
      <c r="E20" s="31"/>
      <c r="F20" s="34"/>
      <c r="G20" s="31"/>
      <c r="H20" s="31"/>
      <c r="I20" s="18" t="s">
        <v>120</v>
      </c>
      <c r="J20" s="36"/>
      <c r="K20" s="37"/>
      <c r="L20" s="34"/>
      <c r="M20" s="59"/>
      <c r="N20" s="26">
        <v>12.0</v>
      </c>
      <c r="O20" s="27" t="s">
        <v>124</v>
      </c>
      <c r="P20" s="28">
        <v>2.0</v>
      </c>
      <c r="Q20" s="29">
        <v>5.0</v>
      </c>
      <c r="R20" s="30">
        <f>0+66+55</f>
        <v>121</v>
      </c>
      <c r="S20" s="30">
        <f>0+4+52</f>
        <v>56</v>
      </c>
    </row>
    <row r="21" ht="48.75" customHeight="1">
      <c r="A21" s="17">
        <v>13.0</v>
      </c>
      <c r="B21" s="18" t="s">
        <v>113</v>
      </c>
      <c r="C21" s="19" t="s">
        <v>125</v>
      </c>
      <c r="D21" s="12"/>
      <c r="E21" s="56">
        <v>0.7708333333333334</v>
      </c>
      <c r="F21" s="22"/>
      <c r="G21" s="23"/>
      <c r="H21" s="60" t="s">
        <v>126</v>
      </c>
      <c r="I21" s="24" t="s">
        <v>114</v>
      </c>
      <c r="J21" s="25"/>
      <c r="K21" s="25"/>
      <c r="L21" s="22"/>
      <c r="M21" s="57"/>
      <c r="N21" s="26">
        <v>13.0</v>
      </c>
      <c r="O21" s="27" t="s">
        <v>103</v>
      </c>
      <c r="P21" s="28">
        <v>1.0</v>
      </c>
      <c r="Q21" s="29">
        <v>3.0</v>
      </c>
      <c r="R21" s="30">
        <f>0+68+8+5+4</f>
        <v>85</v>
      </c>
      <c r="S21" s="30">
        <f>0+39+67+72+67</f>
        <v>245</v>
      </c>
    </row>
    <row r="22" ht="48.75" customHeight="1">
      <c r="A22" s="17">
        <v>14.0</v>
      </c>
      <c r="B22" s="18" t="s">
        <v>120</v>
      </c>
      <c r="C22" s="19" t="s">
        <v>127</v>
      </c>
      <c r="D22" s="12"/>
      <c r="E22" s="31"/>
      <c r="F22" s="22"/>
      <c r="G22" s="31"/>
      <c r="H22" s="31"/>
      <c r="I22" s="24" t="s">
        <v>123</v>
      </c>
      <c r="J22" s="25"/>
      <c r="K22" s="25"/>
      <c r="L22" s="22"/>
      <c r="M22" s="57"/>
      <c r="N22" s="26">
        <v>14.0</v>
      </c>
      <c r="O22" s="27" t="s">
        <v>128</v>
      </c>
      <c r="P22" s="28">
        <v>1.0</v>
      </c>
      <c r="Q22" s="29">
        <v>3.0</v>
      </c>
      <c r="R22" s="30">
        <f>0+64+17</f>
        <v>81</v>
      </c>
      <c r="S22" s="30">
        <f>0+15+63</f>
        <v>78</v>
      </c>
    </row>
    <row r="23" ht="48.75" customHeight="1">
      <c r="A23" s="17">
        <v>15.0</v>
      </c>
      <c r="B23" s="18" t="s">
        <v>117</v>
      </c>
      <c r="C23" s="19" t="s">
        <v>129</v>
      </c>
      <c r="D23" s="12"/>
      <c r="E23" s="33">
        <v>0.7708333333333334</v>
      </c>
      <c r="F23" s="34"/>
      <c r="G23" s="35"/>
      <c r="H23" s="64" t="s">
        <v>130</v>
      </c>
      <c r="I23" s="18" t="s">
        <v>118</v>
      </c>
      <c r="J23" s="36"/>
      <c r="K23" s="37"/>
      <c r="L23" s="34"/>
      <c r="M23" s="59"/>
      <c r="N23" s="26">
        <v>15.0</v>
      </c>
      <c r="O23" s="27" t="s">
        <v>118</v>
      </c>
      <c r="P23" s="28">
        <v>1.0</v>
      </c>
      <c r="Q23" s="29">
        <v>2.0</v>
      </c>
      <c r="R23" s="30">
        <f>0+24+15+61+30</f>
        <v>130</v>
      </c>
      <c r="S23" s="30">
        <f>0+72+70+42+65</f>
        <v>249</v>
      </c>
    </row>
    <row r="24" ht="48.75" customHeight="1">
      <c r="A24" s="17">
        <v>16.0</v>
      </c>
      <c r="B24" s="18" t="s">
        <v>131</v>
      </c>
      <c r="C24" s="19" t="s">
        <v>132</v>
      </c>
      <c r="D24" s="12"/>
      <c r="E24" s="31"/>
      <c r="F24" s="34"/>
      <c r="G24" s="31"/>
      <c r="H24" s="31"/>
      <c r="I24" s="18" t="s">
        <v>106</v>
      </c>
      <c r="J24" s="36"/>
      <c r="K24" s="37"/>
      <c r="L24" s="34"/>
      <c r="M24" s="59"/>
      <c r="N24" s="26">
        <v>16.0</v>
      </c>
      <c r="O24" s="27" t="s">
        <v>108</v>
      </c>
      <c r="P24" s="28">
        <v>0.0</v>
      </c>
      <c r="Q24" s="29">
        <v>2.0</v>
      </c>
      <c r="R24" s="30">
        <f>0+43+38+49</f>
        <v>130</v>
      </c>
      <c r="S24" s="30">
        <f>0+68+70+66</f>
        <v>204</v>
      </c>
    </row>
    <row r="25" ht="48.75" customHeight="1">
      <c r="A25" s="17">
        <v>17.0</v>
      </c>
      <c r="B25" s="18" t="s">
        <v>124</v>
      </c>
      <c r="C25" s="19" t="s">
        <v>133</v>
      </c>
      <c r="D25" s="12"/>
      <c r="E25" s="21">
        <v>0.8125</v>
      </c>
      <c r="F25" s="22"/>
      <c r="G25" s="23"/>
      <c r="H25" s="60" t="s">
        <v>134</v>
      </c>
      <c r="I25" s="24" t="s">
        <v>131</v>
      </c>
      <c r="J25" s="25"/>
      <c r="K25" s="25"/>
      <c r="L25" s="22"/>
      <c r="M25" s="57"/>
      <c r="N25" s="26">
        <v>17.0</v>
      </c>
      <c r="O25" s="27" t="s">
        <v>107</v>
      </c>
      <c r="P25" s="28">
        <v>0.0</v>
      </c>
      <c r="Q25" s="29">
        <v>1.0</v>
      </c>
      <c r="R25" s="30">
        <f>0+3+50+32+14</f>
        <v>99</v>
      </c>
      <c r="S25" s="30">
        <f>0+66+62+63+70</f>
        <v>261</v>
      </c>
    </row>
    <row r="26" ht="48.75" customHeight="1">
      <c r="A26" s="17">
        <v>18.0</v>
      </c>
      <c r="B26" s="18" t="s">
        <v>135</v>
      </c>
      <c r="C26" s="19" t="s">
        <v>136</v>
      </c>
      <c r="D26" s="12"/>
      <c r="E26" s="31"/>
      <c r="F26" s="22"/>
      <c r="G26" s="31"/>
      <c r="H26" s="31"/>
      <c r="I26" s="24" t="s">
        <v>135</v>
      </c>
      <c r="J26" s="25"/>
      <c r="K26" s="25"/>
      <c r="L26" s="22"/>
      <c r="M26" s="57"/>
      <c r="N26" s="26">
        <v>18.0</v>
      </c>
      <c r="O26" s="27" t="s">
        <v>131</v>
      </c>
      <c r="P26" s="28">
        <v>0.0</v>
      </c>
      <c r="Q26" s="29">
        <v>1.0</v>
      </c>
      <c r="R26" s="30">
        <f>0+26+42</f>
        <v>68</v>
      </c>
      <c r="S26" s="30">
        <f>0+65+61</f>
        <v>126</v>
      </c>
    </row>
    <row r="27" ht="48.75" customHeight="1">
      <c r="A27" s="17">
        <v>19.0</v>
      </c>
      <c r="B27" s="18" t="s">
        <v>109</v>
      </c>
      <c r="C27" s="19" t="s">
        <v>137</v>
      </c>
      <c r="D27" s="12"/>
      <c r="E27" s="33">
        <v>0.8125</v>
      </c>
      <c r="F27" s="34"/>
      <c r="G27" s="35"/>
      <c r="H27" s="63" t="s">
        <v>138</v>
      </c>
      <c r="I27" s="18" t="s">
        <v>124</v>
      </c>
      <c r="J27" s="36"/>
      <c r="K27" s="37"/>
      <c r="L27" s="34"/>
      <c r="N27" s="26">
        <v>19.0</v>
      </c>
      <c r="O27" s="27" t="s">
        <v>110</v>
      </c>
      <c r="P27" s="28">
        <v>0.0</v>
      </c>
      <c r="Q27" s="29">
        <v>0.0</v>
      </c>
      <c r="R27" s="30">
        <f>0+39+26</f>
        <v>65</v>
      </c>
      <c r="S27" s="30">
        <f>0+68+72</f>
        <v>140</v>
      </c>
    </row>
    <row r="28" ht="48.75" customHeight="1">
      <c r="A28" s="17">
        <v>20.0</v>
      </c>
      <c r="B28" s="18" t="s">
        <v>108</v>
      </c>
      <c r="C28" s="19" t="s">
        <v>139</v>
      </c>
      <c r="D28" s="12"/>
      <c r="E28" s="31"/>
      <c r="F28" s="34"/>
      <c r="G28" s="31"/>
      <c r="H28" s="31"/>
      <c r="I28" s="27" t="s">
        <v>109</v>
      </c>
      <c r="J28" s="36"/>
      <c r="K28" s="37"/>
      <c r="L28" s="34"/>
      <c r="M28" s="55"/>
      <c r="N28" s="26">
        <v>20.0</v>
      </c>
      <c r="O28" s="27" t="s">
        <v>93</v>
      </c>
      <c r="P28" s="28">
        <v>0.0</v>
      </c>
      <c r="Q28" s="29">
        <v>0.0</v>
      </c>
      <c r="R28" s="30">
        <f>0+33+15+4+6</f>
        <v>58</v>
      </c>
      <c r="S28" s="30">
        <f>0+74+64+66+72</f>
        <v>276</v>
      </c>
    </row>
    <row r="29" ht="48.75" customHeight="1">
      <c r="A29" s="17">
        <v>21.0</v>
      </c>
      <c r="B29" s="18" t="s">
        <v>128</v>
      </c>
      <c r="C29" s="19" t="s">
        <v>140</v>
      </c>
      <c r="D29" s="12"/>
      <c r="E29" s="21">
        <v>0.8125</v>
      </c>
      <c r="F29" s="22"/>
      <c r="G29" s="23"/>
      <c r="H29" s="60" t="s">
        <v>141</v>
      </c>
      <c r="I29" s="24" t="s">
        <v>118</v>
      </c>
      <c r="J29" s="25"/>
      <c r="K29" s="25"/>
      <c r="L29" s="22"/>
      <c r="M29" s="57"/>
      <c r="N29" s="26">
        <v>21.0</v>
      </c>
      <c r="O29" s="27" t="s">
        <v>135</v>
      </c>
      <c r="P29" s="28">
        <v>0.0</v>
      </c>
      <c r="Q29" s="29">
        <v>0.0</v>
      </c>
      <c r="R29" s="30">
        <f>0+4+3+9</f>
        <v>16</v>
      </c>
      <c r="S29" s="30">
        <f>0+66+66+64</f>
        <v>196</v>
      </c>
    </row>
    <row r="30" ht="48.75" customHeight="1">
      <c r="A30" s="65"/>
      <c r="B30" s="64"/>
      <c r="C30" s="66"/>
      <c r="D30" s="67"/>
      <c r="E30" s="31"/>
      <c r="F30" s="22"/>
      <c r="G30" s="31"/>
      <c r="H30" s="31"/>
      <c r="I30" s="24" t="s">
        <v>128</v>
      </c>
      <c r="J30" s="25"/>
      <c r="K30" s="25"/>
      <c r="L30" s="22"/>
      <c r="M30" s="57"/>
      <c r="N30" s="26">
        <v>22.0</v>
      </c>
      <c r="O30" s="27" t="s">
        <v>123</v>
      </c>
      <c r="P30" s="28">
        <v>0.0</v>
      </c>
      <c r="Q30" s="29">
        <v>0.0</v>
      </c>
      <c r="R30" s="30">
        <f>0+13+1</f>
        <v>14</v>
      </c>
      <c r="S30" s="30">
        <f>0+65+67</f>
        <v>132</v>
      </c>
    </row>
    <row r="31" ht="48.75" customHeight="1">
      <c r="A31" s="68"/>
      <c r="B31" s="39"/>
      <c r="C31" s="39"/>
      <c r="E31" s="33">
        <v>0.8125</v>
      </c>
      <c r="F31" s="34"/>
      <c r="G31" s="35"/>
      <c r="H31" s="64" t="s">
        <v>142</v>
      </c>
      <c r="I31" s="18" t="s">
        <v>99</v>
      </c>
      <c r="J31" s="36"/>
      <c r="K31" s="37"/>
      <c r="L31" s="34"/>
      <c r="M31" s="59"/>
      <c r="N31" s="40"/>
      <c r="O31" s="41"/>
      <c r="P31" s="42"/>
      <c r="Q31" s="43"/>
      <c r="R31" s="44"/>
      <c r="S31" s="44"/>
    </row>
    <row r="32" ht="48.75" customHeight="1">
      <c r="A32" s="38"/>
      <c r="B32" s="39"/>
      <c r="C32" s="39"/>
      <c r="E32" s="31"/>
      <c r="F32" s="34"/>
      <c r="G32" s="31"/>
      <c r="H32" s="31"/>
      <c r="I32" s="18" t="s">
        <v>94</v>
      </c>
      <c r="J32" s="36"/>
      <c r="K32" s="37"/>
      <c r="L32" s="34"/>
      <c r="M32" s="59"/>
      <c r="N32" s="40"/>
      <c r="O32" s="41"/>
      <c r="P32" s="42"/>
      <c r="Q32" s="43"/>
      <c r="R32" s="44"/>
      <c r="S32" s="44"/>
    </row>
    <row r="33" ht="48.75" customHeight="1">
      <c r="A33" s="38"/>
      <c r="B33" s="39"/>
      <c r="C33" s="39"/>
      <c r="E33" s="21">
        <v>0.8125</v>
      </c>
      <c r="F33" s="22"/>
      <c r="G33" s="23"/>
      <c r="H33" s="60" t="s">
        <v>143</v>
      </c>
      <c r="I33" s="24" t="s">
        <v>95</v>
      </c>
      <c r="J33" s="25"/>
      <c r="K33" s="25"/>
      <c r="L33" s="22"/>
      <c r="M33" s="57"/>
      <c r="N33" s="40"/>
      <c r="O33" s="41"/>
      <c r="P33" s="42"/>
      <c r="Q33" s="43"/>
      <c r="R33" s="44"/>
      <c r="S33" s="44"/>
    </row>
    <row r="34" ht="48.75" customHeight="1">
      <c r="A34" s="38"/>
      <c r="B34" s="39"/>
      <c r="C34" s="39"/>
      <c r="E34" s="31"/>
      <c r="F34" s="22"/>
      <c r="G34" s="31"/>
      <c r="H34" s="31"/>
      <c r="I34" s="24" t="s">
        <v>108</v>
      </c>
      <c r="J34" s="25"/>
      <c r="K34" s="25"/>
      <c r="L34" s="22"/>
      <c r="M34" s="57"/>
      <c r="N34" s="40"/>
      <c r="O34" s="41"/>
      <c r="P34" s="42"/>
      <c r="Q34" s="43"/>
      <c r="R34" s="44"/>
      <c r="S34" s="44"/>
    </row>
    <row r="35" ht="48.75" customHeight="1">
      <c r="A35" s="38"/>
      <c r="B35" s="39"/>
      <c r="C35" s="39"/>
      <c r="E35" s="33">
        <v>0.8125</v>
      </c>
      <c r="F35" s="34"/>
      <c r="G35" s="35"/>
      <c r="H35" s="63" t="s">
        <v>26</v>
      </c>
      <c r="I35" s="18" t="s">
        <v>93</v>
      </c>
      <c r="J35" s="36"/>
      <c r="K35" s="37"/>
      <c r="L35" s="34"/>
      <c r="M35" s="59"/>
      <c r="N35" s="40"/>
      <c r="O35" s="41"/>
      <c r="P35" s="42"/>
      <c r="Q35" s="43"/>
      <c r="R35" s="44"/>
      <c r="S35" s="44"/>
    </row>
    <row r="36" ht="48.75" customHeight="1">
      <c r="A36" s="38"/>
      <c r="B36" s="39"/>
      <c r="C36" s="39"/>
      <c r="E36" s="31"/>
      <c r="F36" s="34"/>
      <c r="G36" s="31"/>
      <c r="H36" s="31"/>
      <c r="I36" s="18" t="s">
        <v>107</v>
      </c>
      <c r="J36" s="36"/>
      <c r="K36" s="37"/>
      <c r="L36" s="34"/>
      <c r="M36" s="59"/>
      <c r="N36" s="40"/>
      <c r="O36" s="41"/>
      <c r="P36" s="42"/>
      <c r="Q36" s="43"/>
      <c r="R36" s="44"/>
      <c r="S36" s="44"/>
    </row>
    <row r="37" ht="48.75" customHeight="1">
      <c r="A37" s="38"/>
      <c r="B37" s="39"/>
      <c r="C37" s="39"/>
      <c r="E37" s="21">
        <v>0.8125</v>
      </c>
      <c r="F37" s="22"/>
      <c r="G37" s="23"/>
      <c r="H37" s="60" t="s">
        <v>144</v>
      </c>
      <c r="I37" s="24" t="s">
        <v>98</v>
      </c>
      <c r="J37" s="25"/>
      <c r="K37" s="25"/>
      <c r="L37" s="22"/>
      <c r="M37" s="61"/>
      <c r="N37" s="40"/>
      <c r="O37" s="41"/>
      <c r="P37" s="42"/>
      <c r="Q37" s="43"/>
      <c r="R37" s="44"/>
      <c r="S37" s="44"/>
    </row>
    <row r="38" ht="48.75" customHeight="1">
      <c r="A38" s="38"/>
      <c r="B38" s="39"/>
      <c r="C38" s="39"/>
      <c r="D38" s="39"/>
      <c r="E38" s="31"/>
      <c r="F38" s="22"/>
      <c r="G38" s="31"/>
      <c r="H38" s="31"/>
      <c r="I38" s="24" t="s">
        <v>123</v>
      </c>
      <c r="J38" s="25"/>
      <c r="K38" s="25"/>
      <c r="L38" s="22"/>
      <c r="M38" s="62"/>
      <c r="N38" s="40"/>
      <c r="O38" s="41"/>
      <c r="P38" s="42"/>
      <c r="Q38" s="43"/>
      <c r="R38" s="44"/>
      <c r="S38" s="44"/>
    </row>
    <row r="39" ht="48.75" customHeight="1">
      <c r="A39" s="38"/>
      <c r="B39" s="39"/>
      <c r="C39" s="39"/>
      <c r="D39" s="39"/>
      <c r="E39" s="33">
        <v>0.8125</v>
      </c>
      <c r="F39" s="34"/>
      <c r="G39" s="35"/>
      <c r="H39" s="64" t="s">
        <v>145</v>
      </c>
      <c r="I39" s="18" t="s">
        <v>97</v>
      </c>
      <c r="J39" s="36"/>
      <c r="K39" s="37"/>
      <c r="L39" s="34"/>
      <c r="M39" s="59"/>
      <c r="N39" s="40"/>
      <c r="O39" s="41"/>
      <c r="P39" s="42"/>
      <c r="Q39" s="43"/>
      <c r="R39" s="44"/>
      <c r="S39" s="44"/>
    </row>
    <row r="40" ht="48.75" customHeight="1">
      <c r="A40" s="6"/>
      <c r="B40" s="2"/>
      <c r="C40" s="2"/>
      <c r="D40" s="2"/>
      <c r="E40" s="31"/>
      <c r="F40" s="34"/>
      <c r="G40" s="31"/>
      <c r="H40" s="31"/>
      <c r="I40" s="18" t="s">
        <v>120</v>
      </c>
      <c r="J40" s="36"/>
      <c r="K40" s="37"/>
      <c r="L40" s="34"/>
      <c r="M40" s="59"/>
    </row>
    <row r="41" ht="48.75" customHeight="1">
      <c r="E41" s="21">
        <v>0.8541666666666666</v>
      </c>
      <c r="F41" s="22"/>
      <c r="G41" s="23"/>
      <c r="H41" s="60" t="s">
        <v>146</v>
      </c>
      <c r="I41" s="24" t="s">
        <v>95</v>
      </c>
      <c r="J41" s="25"/>
      <c r="K41" s="25"/>
      <c r="L41" s="22"/>
      <c r="M41" s="57"/>
    </row>
    <row r="42" ht="48.75" customHeight="1">
      <c r="E42" s="31"/>
      <c r="F42" s="22"/>
      <c r="G42" s="31"/>
      <c r="H42" s="31"/>
      <c r="I42" s="24" t="s">
        <v>128</v>
      </c>
      <c r="J42" s="25"/>
      <c r="K42" s="25"/>
      <c r="L42" s="22"/>
      <c r="M42" s="57"/>
    </row>
    <row r="43" ht="48.75" customHeight="1">
      <c r="E43" s="33">
        <v>0.8541666666666666</v>
      </c>
      <c r="F43" s="34"/>
      <c r="G43" s="35"/>
      <c r="H43" s="64" t="s">
        <v>147</v>
      </c>
      <c r="I43" s="18" t="s">
        <v>99</v>
      </c>
      <c r="J43" s="36"/>
      <c r="K43" s="37"/>
      <c r="L43" s="34"/>
      <c r="M43" s="59"/>
    </row>
    <row r="44" ht="48.75" customHeight="1">
      <c r="E44" s="31"/>
      <c r="F44" s="34"/>
      <c r="G44" s="31"/>
      <c r="H44" s="31"/>
      <c r="I44" s="27" t="s">
        <v>109</v>
      </c>
      <c r="J44" s="36"/>
      <c r="K44" s="37"/>
      <c r="L44" s="34"/>
      <c r="M44" s="59"/>
    </row>
    <row r="45" ht="48.75" customHeight="1">
      <c r="E45" s="69"/>
      <c r="F45" s="70"/>
      <c r="G45" s="34"/>
      <c r="H45" s="71"/>
      <c r="I45" s="18"/>
      <c r="J45" s="36"/>
      <c r="K45" s="36"/>
      <c r="L45" s="37"/>
      <c r="M45" s="59"/>
    </row>
    <row r="46" ht="48.75" customHeight="1">
      <c r="E46" s="56">
        <v>0.8541666666666666</v>
      </c>
      <c r="F46" s="21"/>
      <c r="G46" s="22"/>
      <c r="H46" s="23" t="s">
        <v>148</v>
      </c>
      <c r="I46" s="24" t="s">
        <v>107</v>
      </c>
      <c r="J46" s="25"/>
      <c r="K46" s="25"/>
      <c r="L46" s="25"/>
      <c r="M46" s="57"/>
    </row>
    <row r="47" ht="48.75" customHeight="1">
      <c r="E47" s="31"/>
      <c r="F47" s="31"/>
      <c r="G47" s="22"/>
      <c r="H47" s="31"/>
      <c r="I47" s="24" t="s">
        <v>135</v>
      </c>
      <c r="J47" s="25"/>
      <c r="K47" s="25"/>
      <c r="L47" s="25"/>
      <c r="M47" s="61"/>
    </row>
    <row r="48" ht="48.75" customHeight="1">
      <c r="E48" s="58">
        <v>0.8541666666666666</v>
      </c>
      <c r="F48" s="33"/>
      <c r="G48" s="34"/>
      <c r="H48" s="35" t="s">
        <v>149</v>
      </c>
      <c r="I48" s="18" t="s">
        <v>110</v>
      </c>
      <c r="J48" s="36"/>
      <c r="K48" s="36"/>
      <c r="L48" s="37"/>
      <c r="M48" s="55"/>
    </row>
    <row r="49" ht="48.75" customHeight="1">
      <c r="E49" s="31"/>
      <c r="F49" s="31"/>
      <c r="G49" s="34"/>
      <c r="H49" s="31"/>
      <c r="I49" s="18" t="s">
        <v>123</v>
      </c>
      <c r="J49" s="36"/>
      <c r="K49" s="36"/>
      <c r="L49" s="37"/>
      <c r="M49" s="59"/>
    </row>
    <row r="50" ht="48.75" customHeight="1">
      <c r="E50" s="69"/>
      <c r="F50" s="70"/>
      <c r="G50" s="34"/>
      <c r="H50" s="71"/>
      <c r="I50" s="18"/>
      <c r="J50" s="36"/>
      <c r="K50" s="36"/>
      <c r="L50" s="37"/>
      <c r="M50" s="59"/>
    </row>
    <row r="51" ht="48.75" customHeight="1">
      <c r="E51" s="56">
        <v>0.8541666666666666</v>
      </c>
      <c r="F51" s="21"/>
      <c r="G51" s="22"/>
      <c r="H51" s="23" t="s">
        <v>150</v>
      </c>
      <c r="I51" s="24" t="s">
        <v>103</v>
      </c>
      <c r="J51" s="25"/>
      <c r="K51" s="25"/>
      <c r="L51" s="25"/>
      <c r="M51" s="57"/>
    </row>
    <row r="52" ht="48.75" customHeight="1">
      <c r="E52" s="31"/>
      <c r="F52" s="31"/>
      <c r="G52" s="22"/>
      <c r="H52" s="31"/>
      <c r="I52" s="24" t="s">
        <v>113</v>
      </c>
      <c r="J52" s="25"/>
      <c r="K52" s="25"/>
      <c r="L52" s="25"/>
      <c r="M52" s="57"/>
    </row>
    <row r="53" ht="48.75" customHeight="1">
      <c r="E53" s="58">
        <v>0.8541666666666666</v>
      </c>
      <c r="F53" s="33"/>
      <c r="G53" s="34"/>
      <c r="H53" s="35" t="s">
        <v>151</v>
      </c>
      <c r="I53" s="18" t="s">
        <v>114</v>
      </c>
      <c r="J53" s="36"/>
      <c r="K53" s="36"/>
      <c r="L53" s="36"/>
      <c r="M53" s="59"/>
    </row>
    <row r="54" ht="48.75" customHeight="1">
      <c r="E54" s="31"/>
      <c r="F54" s="31"/>
      <c r="G54" s="34"/>
      <c r="H54" s="31"/>
      <c r="I54" s="18" t="s">
        <v>124</v>
      </c>
      <c r="J54" s="36"/>
      <c r="K54" s="36"/>
      <c r="L54" s="36"/>
      <c r="M54" s="59"/>
    </row>
    <row r="55" ht="48.75" customHeight="1">
      <c r="E55" s="56">
        <v>0.8541666666666666</v>
      </c>
      <c r="F55" s="21"/>
      <c r="G55" s="22"/>
      <c r="H55" s="23" t="s">
        <v>152</v>
      </c>
      <c r="I55" s="24" t="s">
        <v>118</v>
      </c>
      <c r="J55" s="25"/>
      <c r="K55" s="25"/>
      <c r="L55" s="25"/>
      <c r="M55" s="57"/>
    </row>
    <row r="56" ht="48.75" customHeight="1">
      <c r="E56" s="31"/>
      <c r="F56" s="31"/>
      <c r="G56" s="22"/>
      <c r="H56" s="31"/>
      <c r="I56" s="24" t="s">
        <v>94</v>
      </c>
      <c r="J56" s="25"/>
      <c r="K56" s="25"/>
      <c r="L56" s="25"/>
      <c r="M56" s="57"/>
    </row>
    <row r="57" ht="48.75" customHeight="1">
      <c r="E57" s="58">
        <v>0.8541666666666666</v>
      </c>
      <c r="F57" s="33"/>
      <c r="G57" s="34"/>
      <c r="H57" s="35" t="s">
        <v>153</v>
      </c>
      <c r="I57" s="54" t="s">
        <v>98</v>
      </c>
      <c r="J57" s="36"/>
      <c r="K57" s="36"/>
      <c r="L57" s="36"/>
      <c r="M57" s="34"/>
    </row>
    <row r="58" ht="48.75" customHeight="1">
      <c r="E58" s="31"/>
      <c r="F58" s="31"/>
      <c r="G58" s="34"/>
      <c r="H58" s="31"/>
      <c r="I58" s="18" t="s">
        <v>117</v>
      </c>
      <c r="J58" s="36"/>
      <c r="K58" s="36"/>
      <c r="L58" s="36"/>
      <c r="M58" s="34"/>
    </row>
    <row r="59" ht="48.75" customHeight="1">
      <c r="E59" s="20"/>
      <c r="F59" s="21"/>
      <c r="G59" s="22"/>
      <c r="H59" s="23"/>
      <c r="I59" s="24"/>
      <c r="J59" s="25"/>
      <c r="K59" s="25"/>
      <c r="L59" s="25"/>
      <c r="M59" s="22"/>
    </row>
    <row r="60" ht="48.75" customHeight="1">
      <c r="E60" s="31"/>
      <c r="F60" s="31"/>
      <c r="G60" s="22"/>
      <c r="H60" s="31"/>
      <c r="I60" s="24"/>
      <c r="J60" s="25"/>
      <c r="K60" s="25"/>
      <c r="L60" s="25"/>
      <c r="M60" s="22"/>
    </row>
    <row r="61" ht="48.75" customHeight="1"/>
    <row r="62" ht="48.75" customHeight="1"/>
    <row r="63" ht="48.75" customHeight="1"/>
    <row r="64" ht="48.75" customHeight="1"/>
    <row r="65" ht="48.75" customHeight="1"/>
    <row r="66" ht="48.75" customHeight="1"/>
    <row r="67" ht="48.75" customHeight="1"/>
    <row r="68" ht="48.75" customHeight="1"/>
    <row r="69" ht="48.75" customHeight="1"/>
    <row r="70" ht="48.75" customHeight="1"/>
    <row r="71" ht="48.75" customHeight="1"/>
    <row r="72" ht="48.75" customHeight="1"/>
    <row r="73" ht="48.75" customHeight="1"/>
    <row r="74" ht="48.75" customHeight="1"/>
    <row r="75" ht="48.75" customHeight="1"/>
  </sheetData>
  <mergeCells count="108">
    <mergeCell ref="G19:G20"/>
    <mergeCell ref="H19:H20"/>
    <mergeCell ref="G21:G22"/>
    <mergeCell ref="H21:H22"/>
    <mergeCell ref="G23:G24"/>
    <mergeCell ref="H23:H24"/>
    <mergeCell ref="H25:H26"/>
    <mergeCell ref="G41:G42"/>
    <mergeCell ref="G43:G44"/>
    <mergeCell ref="G25:G26"/>
    <mergeCell ref="G27:G28"/>
    <mergeCell ref="G31:G32"/>
    <mergeCell ref="G33:G34"/>
    <mergeCell ref="G35:G36"/>
    <mergeCell ref="G37:G38"/>
    <mergeCell ref="G39:G40"/>
    <mergeCell ref="H43:H44"/>
    <mergeCell ref="H46:H47"/>
    <mergeCell ref="H48:H49"/>
    <mergeCell ref="H51:H52"/>
    <mergeCell ref="H53:H54"/>
    <mergeCell ref="H55:H56"/>
    <mergeCell ref="H57:H58"/>
    <mergeCell ref="H59:H60"/>
    <mergeCell ref="H27:H28"/>
    <mergeCell ref="H31:H32"/>
    <mergeCell ref="H33:H34"/>
    <mergeCell ref="H35:H36"/>
    <mergeCell ref="H37:H38"/>
    <mergeCell ref="H39:H40"/>
    <mergeCell ref="H41:H42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E31:E32"/>
    <mergeCell ref="C32:D32"/>
    <mergeCell ref="C33:D33"/>
    <mergeCell ref="E33:E34"/>
    <mergeCell ref="C34:D34"/>
    <mergeCell ref="C35:D35"/>
    <mergeCell ref="E35:E36"/>
    <mergeCell ref="C36:D36"/>
    <mergeCell ref="C37:D37"/>
    <mergeCell ref="E37:E38"/>
    <mergeCell ref="E39:E40"/>
    <mergeCell ref="E51:E52"/>
    <mergeCell ref="E53:E54"/>
    <mergeCell ref="E55:E56"/>
    <mergeCell ref="E57:E58"/>
    <mergeCell ref="E59:E60"/>
    <mergeCell ref="F53:F54"/>
    <mergeCell ref="F55:F56"/>
    <mergeCell ref="F57:F58"/>
    <mergeCell ref="F59:F60"/>
    <mergeCell ref="E41:E42"/>
    <mergeCell ref="E43:E44"/>
    <mergeCell ref="E46:E47"/>
    <mergeCell ref="F46:F47"/>
    <mergeCell ref="E48:E49"/>
    <mergeCell ref="F48:F49"/>
    <mergeCell ref="F51:F52"/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9:D9"/>
    <mergeCell ref="C10:D10"/>
    <mergeCell ref="C11:D11"/>
    <mergeCell ref="F11:F12"/>
    <mergeCell ref="H11:H12"/>
    <mergeCell ref="H13:H14"/>
    <mergeCell ref="H15:H16"/>
    <mergeCell ref="E11:E12"/>
    <mergeCell ref="E13:E14"/>
    <mergeCell ref="F13:F14"/>
    <mergeCell ref="E15:E16"/>
    <mergeCell ref="F15:F16"/>
    <mergeCell ref="G17:G18"/>
    <mergeCell ref="H17:H18"/>
    <mergeCell ref="C12:D12"/>
    <mergeCell ref="C16:D16"/>
    <mergeCell ref="C17:D17"/>
    <mergeCell ref="C18:D18"/>
    <mergeCell ref="C19:D19"/>
    <mergeCell ref="C20:D20"/>
    <mergeCell ref="C21:D21"/>
    <mergeCell ref="G29:G30"/>
    <mergeCell ref="H29:H30"/>
    <mergeCell ref="E17:E18"/>
    <mergeCell ref="E19:E20"/>
    <mergeCell ref="E21:E22"/>
    <mergeCell ref="E23:E24"/>
    <mergeCell ref="E25:E26"/>
    <mergeCell ref="E27:E28"/>
    <mergeCell ref="E29:E30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A1" s="45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154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2</v>
      </c>
    </row>
    <row r="8" ht="48.75" customHeight="1">
      <c r="A8" s="8" t="s">
        <v>3</v>
      </c>
      <c r="B8" s="8" t="s">
        <v>4</v>
      </c>
      <c r="C8" s="8" t="s">
        <v>5</v>
      </c>
      <c r="E8" s="9"/>
      <c r="F8" s="9"/>
      <c r="G8" s="10" t="s">
        <v>6</v>
      </c>
      <c r="H8" s="11" t="s">
        <v>155</v>
      </c>
      <c r="I8" s="12"/>
      <c r="J8" s="13">
        <v>1.0</v>
      </c>
      <c r="K8" s="13">
        <v>2.0</v>
      </c>
      <c r="L8" s="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 ht="48.75" customHeight="1">
      <c r="A9" s="17">
        <v>1.0</v>
      </c>
      <c r="B9" s="18" t="s">
        <v>93</v>
      </c>
      <c r="C9" s="19" t="s">
        <v>65</v>
      </c>
      <c r="D9" s="12"/>
      <c r="E9" s="72">
        <v>0.7708333333333334</v>
      </c>
      <c r="F9" s="47"/>
      <c r="G9" s="48">
        <v>0.0</v>
      </c>
      <c r="H9" s="49" t="s">
        <v>34</v>
      </c>
      <c r="I9" s="52" t="s">
        <v>93</v>
      </c>
      <c r="J9" s="51">
        <v>18.0</v>
      </c>
      <c r="K9" s="51">
        <v>7.0</v>
      </c>
      <c r="L9" s="51">
        <v>8.0</v>
      </c>
      <c r="M9" s="48">
        <v>0.0</v>
      </c>
      <c r="N9" s="26">
        <v>1.0</v>
      </c>
      <c r="O9" s="18" t="s">
        <v>94</v>
      </c>
      <c r="P9" s="28">
        <v>4.0</v>
      </c>
      <c r="Q9" s="29">
        <v>12.0</v>
      </c>
      <c r="R9" s="30">
        <f>0+65+71+67+63</f>
        <v>266</v>
      </c>
      <c r="S9" s="30">
        <f>0+13+32+4+17</f>
        <v>66</v>
      </c>
    </row>
    <row r="10" ht="48.75" customHeight="1">
      <c r="A10" s="17">
        <v>2.0</v>
      </c>
      <c r="B10" s="18" t="s">
        <v>95</v>
      </c>
      <c r="C10" s="19" t="s">
        <v>96</v>
      </c>
      <c r="D10" s="12"/>
      <c r="E10" s="31"/>
      <c r="F10" s="31"/>
      <c r="G10" s="48">
        <v>1.0</v>
      </c>
      <c r="H10" s="31"/>
      <c r="I10" s="52" t="s">
        <v>95</v>
      </c>
      <c r="J10" s="51">
        <v>24.0</v>
      </c>
      <c r="K10" s="51">
        <v>24.0</v>
      </c>
      <c r="L10" s="51">
        <v>26.0</v>
      </c>
      <c r="M10" s="48">
        <v>3.0</v>
      </c>
      <c r="N10" s="26">
        <v>2.0</v>
      </c>
      <c r="O10" s="27" t="s">
        <v>98</v>
      </c>
      <c r="P10" s="28">
        <v>4.0</v>
      </c>
      <c r="Q10" s="29">
        <v>11.0</v>
      </c>
      <c r="R10" s="30">
        <f>0+66+60+70+70</f>
        <v>266</v>
      </c>
      <c r="S10" s="30">
        <f>0+3+49+15+38</f>
        <v>105</v>
      </c>
    </row>
    <row r="11" ht="48.75" customHeight="1">
      <c r="A11" s="17">
        <v>3.0</v>
      </c>
      <c r="B11" s="18" t="s">
        <v>99</v>
      </c>
      <c r="C11" s="19" t="s">
        <v>100</v>
      </c>
      <c r="D11" s="12"/>
      <c r="E11" s="58">
        <v>0.7708333333333334</v>
      </c>
      <c r="F11" s="33"/>
      <c r="G11" s="34">
        <v>1.0</v>
      </c>
      <c r="H11" s="35" t="s">
        <v>33</v>
      </c>
      <c r="I11" s="18" t="s">
        <v>99</v>
      </c>
      <c r="J11" s="36">
        <v>21.0</v>
      </c>
      <c r="K11" s="36">
        <v>22.0</v>
      </c>
      <c r="L11" s="37">
        <v>22.0</v>
      </c>
      <c r="M11" s="34">
        <v>3.0</v>
      </c>
      <c r="N11" s="26">
        <v>3.0</v>
      </c>
      <c r="O11" s="27" t="s">
        <v>95</v>
      </c>
      <c r="P11" s="28">
        <v>3.0</v>
      </c>
      <c r="Q11" s="29">
        <v>11.0</v>
      </c>
      <c r="R11" s="30">
        <f>0+74+72+41+45+64</f>
        <v>296</v>
      </c>
      <c r="S11" s="30">
        <f>0+33+26+54+51+9</f>
        <v>173</v>
      </c>
    </row>
    <row r="12" ht="48.75" customHeight="1">
      <c r="A12" s="17">
        <v>4.0</v>
      </c>
      <c r="B12" s="18" t="s">
        <v>97</v>
      </c>
      <c r="C12" s="19" t="s">
        <v>102</v>
      </c>
      <c r="D12" s="12"/>
      <c r="E12" s="31"/>
      <c r="F12" s="31"/>
      <c r="G12" s="34">
        <v>0.0</v>
      </c>
      <c r="H12" s="31"/>
      <c r="I12" s="18" t="s">
        <v>97</v>
      </c>
      <c r="J12" s="36">
        <v>8.0</v>
      </c>
      <c r="K12" s="36">
        <v>13.0</v>
      </c>
      <c r="L12" s="37">
        <v>16.0</v>
      </c>
      <c r="M12" s="34">
        <v>0.0</v>
      </c>
      <c r="N12" s="26">
        <v>4.0</v>
      </c>
      <c r="O12" s="27" t="s">
        <v>99</v>
      </c>
      <c r="P12" s="28">
        <v>3.0</v>
      </c>
      <c r="Q12" s="29">
        <v>10.0</v>
      </c>
      <c r="R12" s="30">
        <f>0+65+49+66+70</f>
        <v>250</v>
      </c>
      <c r="S12" s="30">
        <f>0+37+60+4+14</f>
        <v>115</v>
      </c>
    </row>
    <row r="13" ht="48.75" customHeight="1">
      <c r="A13" s="17">
        <v>5.0</v>
      </c>
      <c r="B13" s="18" t="s">
        <v>98</v>
      </c>
      <c r="C13" s="19" t="s">
        <v>104</v>
      </c>
      <c r="D13" s="12"/>
      <c r="E13" s="72">
        <v>0.7708333333333334</v>
      </c>
      <c r="F13" s="47"/>
      <c r="G13" s="48">
        <v>1.0</v>
      </c>
      <c r="H13" s="49" t="s">
        <v>32</v>
      </c>
      <c r="I13" s="52" t="s">
        <v>98</v>
      </c>
      <c r="J13" s="51">
        <v>21.0</v>
      </c>
      <c r="K13" s="51">
        <v>23.0</v>
      </c>
      <c r="L13" s="51">
        <v>22.0</v>
      </c>
      <c r="M13" s="48">
        <v>3.0</v>
      </c>
      <c r="N13" s="26">
        <v>5.0</v>
      </c>
      <c r="O13" s="18" t="s">
        <v>106</v>
      </c>
      <c r="P13" s="28">
        <v>3.0</v>
      </c>
      <c r="Q13" s="29">
        <v>7.0</v>
      </c>
      <c r="R13" s="30">
        <f>0+67+62+32+59</f>
        <v>220</v>
      </c>
      <c r="S13" s="30">
        <f>0+1+50+71+53</f>
        <v>175</v>
      </c>
    </row>
    <row r="14" ht="48.75" customHeight="1">
      <c r="A14" s="17">
        <v>6.0</v>
      </c>
      <c r="B14" s="18" t="s">
        <v>107</v>
      </c>
      <c r="C14" s="19" t="s">
        <v>28</v>
      </c>
      <c r="D14" s="12"/>
      <c r="E14" s="31"/>
      <c r="F14" s="31"/>
      <c r="G14" s="48">
        <v>0.0</v>
      </c>
      <c r="H14" s="31"/>
      <c r="I14" s="52" t="s">
        <v>107</v>
      </c>
      <c r="J14" s="51">
        <v>0.0</v>
      </c>
      <c r="K14" s="51">
        <v>3.0</v>
      </c>
      <c r="L14" s="51">
        <v>0.0</v>
      </c>
      <c r="M14" s="48">
        <v>0.0</v>
      </c>
      <c r="N14" s="26">
        <v>6.0</v>
      </c>
      <c r="O14" s="18" t="s">
        <v>109</v>
      </c>
      <c r="P14" s="28">
        <v>3.0</v>
      </c>
      <c r="Q14" s="29">
        <v>7.0</v>
      </c>
      <c r="R14" s="30">
        <f>0+68+72+51</f>
        <v>191</v>
      </c>
      <c r="S14" s="30">
        <f>0+43+5+45</f>
        <v>93</v>
      </c>
    </row>
    <row r="15" ht="48.75" customHeight="1">
      <c r="A15" s="17">
        <v>7.0</v>
      </c>
      <c r="B15" s="18" t="s">
        <v>110</v>
      </c>
      <c r="C15" s="19" t="s">
        <v>111</v>
      </c>
      <c r="D15" s="12"/>
      <c r="E15" s="58">
        <v>0.7708333333333334</v>
      </c>
      <c r="F15" s="33"/>
      <c r="G15" s="34">
        <v>0.0</v>
      </c>
      <c r="H15" s="35" t="s">
        <v>80</v>
      </c>
      <c r="I15" s="18" t="s">
        <v>110</v>
      </c>
      <c r="J15" s="36">
        <v>12.0</v>
      </c>
      <c r="K15" s="36">
        <v>7.0</v>
      </c>
      <c r="L15" s="37">
        <v>20.0</v>
      </c>
      <c r="M15" s="34">
        <v>0.0</v>
      </c>
      <c r="N15" s="26">
        <v>7.0</v>
      </c>
      <c r="O15" s="27" t="s">
        <v>97</v>
      </c>
      <c r="P15" s="28">
        <v>2.0</v>
      </c>
      <c r="Q15" s="29">
        <v>8.0</v>
      </c>
      <c r="R15" s="30">
        <f>0+37+67+52+66+53</f>
        <v>275</v>
      </c>
      <c r="S15" s="30">
        <f>0+65+8+55+3+59</f>
        <v>190</v>
      </c>
    </row>
    <row r="16" ht="48.75" customHeight="1">
      <c r="A16" s="17">
        <v>8.0</v>
      </c>
      <c r="B16" s="18" t="s">
        <v>103</v>
      </c>
      <c r="C16" s="19" t="s">
        <v>112</v>
      </c>
      <c r="D16" s="12"/>
      <c r="E16" s="31"/>
      <c r="F16" s="31"/>
      <c r="G16" s="34">
        <v>1.0</v>
      </c>
      <c r="H16" s="31"/>
      <c r="I16" s="18" t="s">
        <v>103</v>
      </c>
      <c r="J16" s="36">
        <v>21.0</v>
      </c>
      <c r="K16" s="36">
        <v>21.0</v>
      </c>
      <c r="L16" s="37">
        <v>26.0</v>
      </c>
      <c r="M16" s="34">
        <v>3.0</v>
      </c>
      <c r="N16" s="26">
        <v>8.0</v>
      </c>
      <c r="O16" s="27" t="s">
        <v>113</v>
      </c>
      <c r="P16" s="28">
        <v>2.0</v>
      </c>
      <c r="Q16" s="29">
        <v>7.0</v>
      </c>
      <c r="R16" s="30">
        <f>0+45+63+65</f>
        <v>173</v>
      </c>
      <c r="S16" s="30">
        <f>0+69+32+30</f>
        <v>131</v>
      </c>
    </row>
    <row r="17" ht="48.75" customHeight="1">
      <c r="A17" s="17">
        <v>9.0</v>
      </c>
      <c r="B17" s="18" t="s">
        <v>114</v>
      </c>
      <c r="C17" s="19" t="s">
        <v>115</v>
      </c>
      <c r="D17" s="12"/>
      <c r="E17" s="72">
        <v>0.7708333333333334</v>
      </c>
      <c r="F17" s="48"/>
      <c r="G17" s="49"/>
      <c r="H17" s="73" t="s">
        <v>83</v>
      </c>
      <c r="I17" s="52" t="s">
        <v>114</v>
      </c>
      <c r="J17" s="51">
        <v>21.0</v>
      </c>
      <c r="K17" s="51">
        <v>24.0</v>
      </c>
      <c r="L17" s="48">
        <v>27.0</v>
      </c>
      <c r="M17" s="26">
        <v>3.0</v>
      </c>
      <c r="N17" s="26">
        <v>9.0</v>
      </c>
      <c r="O17" s="27" t="s">
        <v>117</v>
      </c>
      <c r="P17" s="28">
        <v>3.0</v>
      </c>
      <c r="Q17" s="29">
        <v>9.0</v>
      </c>
      <c r="R17" s="30">
        <f>0+65+72+70</f>
        <v>207</v>
      </c>
      <c r="S17" s="30">
        <f>0+26+6+17</f>
        <v>49</v>
      </c>
    </row>
    <row r="18" ht="48.75" customHeight="1">
      <c r="A18" s="17">
        <v>10.0</v>
      </c>
      <c r="B18" s="18" t="s">
        <v>118</v>
      </c>
      <c r="C18" s="19" t="s">
        <v>119</v>
      </c>
      <c r="D18" s="12"/>
      <c r="E18" s="31"/>
      <c r="F18" s="48"/>
      <c r="G18" s="31"/>
      <c r="H18" s="31"/>
      <c r="I18" s="52" t="s">
        <v>118</v>
      </c>
      <c r="J18" s="51">
        <v>16.0</v>
      </c>
      <c r="K18" s="51">
        <v>0.0</v>
      </c>
      <c r="L18" s="48">
        <v>8.0</v>
      </c>
      <c r="M18" s="26">
        <v>0.0</v>
      </c>
      <c r="N18" s="26">
        <v>10.0</v>
      </c>
      <c r="O18" s="27" t="s">
        <v>120</v>
      </c>
      <c r="P18" s="28">
        <v>2.0</v>
      </c>
      <c r="Q18" s="29">
        <v>5.0</v>
      </c>
      <c r="R18" s="30">
        <f>0+69+66</f>
        <v>135</v>
      </c>
      <c r="S18" s="30">
        <f>0+45+49</f>
        <v>94</v>
      </c>
    </row>
    <row r="19" ht="48.75" customHeight="1">
      <c r="A19" s="17">
        <v>11.0</v>
      </c>
      <c r="B19" s="18" t="s">
        <v>94</v>
      </c>
      <c r="C19" s="19" t="s">
        <v>121</v>
      </c>
      <c r="D19" s="12"/>
      <c r="E19" s="58">
        <v>0.7708333333333334</v>
      </c>
      <c r="F19" s="34"/>
      <c r="G19" s="35"/>
      <c r="H19" s="63" t="s">
        <v>88</v>
      </c>
      <c r="I19" s="18" t="s">
        <v>94</v>
      </c>
      <c r="J19" s="36">
        <v>21.0</v>
      </c>
      <c r="K19" s="37">
        <v>21.0</v>
      </c>
      <c r="L19" s="34">
        <v>23.0</v>
      </c>
      <c r="M19" s="26">
        <v>3.0</v>
      </c>
      <c r="N19" s="26">
        <v>11.0</v>
      </c>
      <c r="O19" s="27" t="s">
        <v>114</v>
      </c>
      <c r="P19" s="28">
        <v>2.0</v>
      </c>
      <c r="Q19" s="29">
        <v>5.0</v>
      </c>
      <c r="R19" s="30">
        <f>0+72+54</f>
        <v>126</v>
      </c>
      <c r="S19" s="30">
        <f>0+24+41</f>
        <v>65</v>
      </c>
    </row>
    <row r="20" ht="48.75" customHeight="1">
      <c r="A20" s="17">
        <v>12.0</v>
      </c>
      <c r="B20" s="18" t="s">
        <v>123</v>
      </c>
      <c r="C20" s="19" t="s">
        <v>76</v>
      </c>
      <c r="D20" s="12"/>
      <c r="E20" s="31"/>
      <c r="F20" s="34"/>
      <c r="G20" s="31"/>
      <c r="H20" s="31"/>
      <c r="I20" s="18" t="s">
        <v>123</v>
      </c>
      <c r="J20" s="36">
        <v>1.0</v>
      </c>
      <c r="K20" s="37">
        <v>1.0</v>
      </c>
      <c r="L20" s="34">
        <v>11.0</v>
      </c>
      <c r="M20" s="26">
        <v>0.0</v>
      </c>
      <c r="N20" s="26">
        <v>12.0</v>
      </c>
      <c r="O20" s="27" t="s">
        <v>124</v>
      </c>
      <c r="P20" s="28">
        <v>2.0</v>
      </c>
      <c r="Q20" s="29">
        <v>5.0</v>
      </c>
      <c r="R20" s="30">
        <f>0+66+55</f>
        <v>121</v>
      </c>
      <c r="S20" s="30">
        <f>0+4+52</f>
        <v>56</v>
      </c>
    </row>
    <row r="21" ht="48.75" customHeight="1">
      <c r="A21" s="17">
        <v>13.0</v>
      </c>
      <c r="B21" s="18" t="s">
        <v>113</v>
      </c>
      <c r="C21" s="19" t="s">
        <v>125</v>
      </c>
      <c r="D21" s="12"/>
      <c r="E21" s="72">
        <v>0.7708333333333334</v>
      </c>
      <c r="F21" s="48"/>
      <c r="G21" s="49"/>
      <c r="H21" s="73" t="s">
        <v>156</v>
      </c>
      <c r="I21" s="52" t="s">
        <v>113</v>
      </c>
      <c r="J21" s="51">
        <v>22.0</v>
      </c>
      <c r="K21" s="51">
        <v>18.0</v>
      </c>
      <c r="L21" s="48">
        <v>5.0</v>
      </c>
      <c r="M21" s="26">
        <v>1.0</v>
      </c>
      <c r="N21" s="26">
        <v>13.0</v>
      </c>
      <c r="O21" s="27" t="s">
        <v>103</v>
      </c>
      <c r="P21" s="28">
        <v>1.0</v>
      </c>
      <c r="Q21" s="29">
        <v>3.0</v>
      </c>
      <c r="R21" s="30">
        <f>0+68+8+5+4</f>
        <v>85</v>
      </c>
      <c r="S21" s="30">
        <f>0+39+67+72+67</f>
        <v>245</v>
      </c>
    </row>
    <row r="22" ht="48.75" customHeight="1">
      <c r="A22" s="17">
        <v>14.0</v>
      </c>
      <c r="B22" s="18" t="s">
        <v>120</v>
      </c>
      <c r="C22" s="19" t="s">
        <v>127</v>
      </c>
      <c r="D22" s="12"/>
      <c r="E22" s="31"/>
      <c r="F22" s="48"/>
      <c r="G22" s="31"/>
      <c r="H22" s="31"/>
      <c r="I22" s="52" t="s">
        <v>120</v>
      </c>
      <c r="J22" s="51">
        <v>18.0</v>
      </c>
      <c r="K22" s="51">
        <v>24.0</v>
      </c>
      <c r="L22" s="48">
        <v>27.0</v>
      </c>
      <c r="M22" s="26">
        <v>2.0</v>
      </c>
      <c r="N22" s="26">
        <v>14.0</v>
      </c>
      <c r="O22" s="27" t="s">
        <v>128</v>
      </c>
      <c r="P22" s="28">
        <v>1.0</v>
      </c>
      <c r="Q22" s="29">
        <v>3.0</v>
      </c>
      <c r="R22" s="30">
        <f>0+64+17</f>
        <v>81</v>
      </c>
      <c r="S22" s="30">
        <f>0+15+63</f>
        <v>78</v>
      </c>
    </row>
    <row r="23" ht="48.75" customHeight="1">
      <c r="A23" s="17">
        <v>15.0</v>
      </c>
      <c r="B23" s="18" t="s">
        <v>117</v>
      </c>
      <c r="C23" s="19" t="s">
        <v>129</v>
      </c>
      <c r="D23" s="12"/>
      <c r="E23" s="33">
        <v>0.8125</v>
      </c>
      <c r="F23" s="34"/>
      <c r="G23" s="35"/>
      <c r="H23" s="64" t="s">
        <v>157</v>
      </c>
      <c r="I23" s="18" t="s">
        <v>117</v>
      </c>
      <c r="J23" s="36">
        <v>21.0</v>
      </c>
      <c r="K23" s="37">
        <v>23.0</v>
      </c>
      <c r="L23" s="34">
        <v>21.0</v>
      </c>
      <c r="M23" s="26">
        <v>3.0</v>
      </c>
      <c r="N23" s="26">
        <v>15.0</v>
      </c>
      <c r="O23" s="27" t="s">
        <v>118</v>
      </c>
      <c r="P23" s="28">
        <v>1.0</v>
      </c>
      <c r="Q23" s="29">
        <v>2.0</v>
      </c>
      <c r="R23" s="30">
        <f>0+24+15+61+30</f>
        <v>130</v>
      </c>
      <c r="S23" s="30">
        <f>0+72+70+42+65</f>
        <v>249</v>
      </c>
    </row>
    <row r="24" ht="48.75" customHeight="1">
      <c r="A24" s="17">
        <v>16.0</v>
      </c>
      <c r="B24" s="18" t="s">
        <v>131</v>
      </c>
      <c r="C24" s="19" t="s">
        <v>132</v>
      </c>
      <c r="D24" s="12"/>
      <c r="E24" s="31"/>
      <c r="F24" s="34"/>
      <c r="G24" s="31"/>
      <c r="H24" s="31"/>
      <c r="I24" s="18" t="s">
        <v>131</v>
      </c>
      <c r="J24" s="36">
        <v>4.0</v>
      </c>
      <c r="K24" s="37">
        <v>14.0</v>
      </c>
      <c r="L24" s="34">
        <v>8.0</v>
      </c>
      <c r="M24" s="26">
        <v>0.0</v>
      </c>
      <c r="N24" s="26">
        <v>16.0</v>
      </c>
      <c r="O24" s="27" t="s">
        <v>108</v>
      </c>
      <c r="P24" s="28">
        <v>0.0</v>
      </c>
      <c r="Q24" s="29">
        <v>2.0</v>
      </c>
      <c r="R24" s="30">
        <f>0+43+38+49</f>
        <v>130</v>
      </c>
      <c r="S24" s="30">
        <f>0+68+70+66</f>
        <v>204</v>
      </c>
    </row>
    <row r="25" ht="48.75" customHeight="1">
      <c r="A25" s="17">
        <v>17.0</v>
      </c>
      <c r="B25" s="18" t="s">
        <v>124</v>
      </c>
      <c r="C25" s="19" t="s">
        <v>133</v>
      </c>
      <c r="D25" s="12"/>
      <c r="E25" s="47">
        <v>0.8125</v>
      </c>
      <c r="F25" s="48"/>
      <c r="G25" s="49"/>
      <c r="H25" s="73" t="s">
        <v>158</v>
      </c>
      <c r="I25" s="52" t="s">
        <v>124</v>
      </c>
      <c r="J25" s="51">
        <v>21.0</v>
      </c>
      <c r="K25" s="51">
        <v>22.0</v>
      </c>
      <c r="L25" s="48">
        <v>23.0</v>
      </c>
      <c r="M25" s="26">
        <v>3.0</v>
      </c>
      <c r="N25" s="26">
        <v>17.0</v>
      </c>
      <c r="O25" s="27" t="s">
        <v>107</v>
      </c>
      <c r="P25" s="28">
        <v>0.0</v>
      </c>
      <c r="Q25" s="29">
        <v>1.0</v>
      </c>
      <c r="R25" s="30">
        <f>0+3+50+32+14</f>
        <v>99</v>
      </c>
      <c r="S25" s="30">
        <f>0+66+62+63+70</f>
        <v>261</v>
      </c>
      <c r="W25" s="74"/>
    </row>
    <row r="26" ht="48.75" customHeight="1">
      <c r="A26" s="17">
        <v>18.0</v>
      </c>
      <c r="B26" s="18" t="s">
        <v>135</v>
      </c>
      <c r="C26" s="19" t="s">
        <v>136</v>
      </c>
      <c r="D26" s="12"/>
      <c r="E26" s="31"/>
      <c r="F26" s="48"/>
      <c r="G26" s="31"/>
      <c r="H26" s="31"/>
      <c r="I26" s="52" t="s">
        <v>135</v>
      </c>
      <c r="J26" s="51">
        <v>1.0</v>
      </c>
      <c r="K26" s="51">
        <v>1.0</v>
      </c>
      <c r="L26" s="48">
        <v>2.0</v>
      </c>
      <c r="M26" s="26">
        <v>0.0</v>
      </c>
      <c r="N26" s="26">
        <v>18.0</v>
      </c>
      <c r="O26" s="27" t="s">
        <v>131</v>
      </c>
      <c r="P26" s="28">
        <v>0.0</v>
      </c>
      <c r="Q26" s="29">
        <v>1.0</v>
      </c>
      <c r="R26" s="30">
        <f>0+26+42</f>
        <v>68</v>
      </c>
      <c r="S26" s="30">
        <f>0+65+61</f>
        <v>126</v>
      </c>
    </row>
    <row r="27" ht="48.75" customHeight="1">
      <c r="A27" s="17">
        <v>19.0</v>
      </c>
      <c r="B27" s="18" t="s">
        <v>159</v>
      </c>
      <c r="C27" s="19" t="s">
        <v>137</v>
      </c>
      <c r="D27" s="12"/>
      <c r="E27" s="33">
        <v>0.8125</v>
      </c>
      <c r="F27" s="34"/>
      <c r="G27" s="35"/>
      <c r="H27" s="63" t="s">
        <v>160</v>
      </c>
      <c r="I27" s="18" t="s">
        <v>159</v>
      </c>
      <c r="J27" s="36">
        <v>20.0</v>
      </c>
      <c r="K27" s="37">
        <v>24.0</v>
      </c>
      <c r="L27" s="34">
        <v>24.0</v>
      </c>
      <c r="M27" s="26">
        <v>2.0</v>
      </c>
      <c r="N27" s="26">
        <v>19.0</v>
      </c>
      <c r="O27" s="27" t="s">
        <v>110</v>
      </c>
      <c r="P27" s="28">
        <v>0.0</v>
      </c>
      <c r="Q27" s="29">
        <v>0.0</v>
      </c>
      <c r="R27" s="30">
        <f>0+39+26+17</f>
        <v>82</v>
      </c>
      <c r="S27" s="30">
        <f>0+68+72+70</f>
        <v>210</v>
      </c>
    </row>
    <row r="28" ht="48.75" customHeight="1">
      <c r="A28" s="17">
        <v>20.0</v>
      </c>
      <c r="B28" s="18" t="s">
        <v>108</v>
      </c>
      <c r="C28" s="19" t="s">
        <v>139</v>
      </c>
      <c r="D28" s="12"/>
      <c r="E28" s="31"/>
      <c r="F28" s="34"/>
      <c r="G28" s="31"/>
      <c r="H28" s="31"/>
      <c r="I28" s="18" t="s">
        <v>108</v>
      </c>
      <c r="J28" s="36">
        <v>21.0</v>
      </c>
      <c r="K28" s="37">
        <v>19.0</v>
      </c>
      <c r="L28" s="34">
        <v>3.0</v>
      </c>
      <c r="M28" s="26">
        <v>1.0</v>
      </c>
      <c r="N28" s="26">
        <v>20.0</v>
      </c>
      <c r="O28" s="27" t="s">
        <v>93</v>
      </c>
      <c r="P28" s="28">
        <v>0.0</v>
      </c>
      <c r="Q28" s="29">
        <v>0.0</v>
      </c>
      <c r="R28" s="30">
        <f>0+33+15+4+6</f>
        <v>58</v>
      </c>
      <c r="S28" s="30">
        <f>0+74+64+66+72</f>
        <v>276</v>
      </c>
    </row>
    <row r="29" ht="48.75" customHeight="1">
      <c r="A29" s="17">
        <v>21.0</v>
      </c>
      <c r="B29" s="18" t="s">
        <v>128</v>
      </c>
      <c r="C29" s="19" t="s">
        <v>140</v>
      </c>
      <c r="D29" s="12"/>
      <c r="E29" s="47">
        <v>0.8125</v>
      </c>
      <c r="F29" s="48"/>
      <c r="G29" s="49"/>
      <c r="H29" s="73" t="s">
        <v>161</v>
      </c>
      <c r="I29" s="52" t="s">
        <v>93</v>
      </c>
      <c r="J29" s="51">
        <v>11.0</v>
      </c>
      <c r="K29" s="51">
        <v>2.0</v>
      </c>
      <c r="L29" s="48">
        <v>2.0</v>
      </c>
      <c r="M29" s="26">
        <v>0.0</v>
      </c>
      <c r="N29" s="26">
        <v>21.0</v>
      </c>
      <c r="O29" s="27" t="s">
        <v>135</v>
      </c>
      <c r="P29" s="28">
        <v>0.0</v>
      </c>
      <c r="Q29" s="29">
        <v>0.0</v>
      </c>
      <c r="R29" s="30">
        <f>0+4+3+9</f>
        <v>16</v>
      </c>
      <c r="S29" s="30">
        <f>0+66+66+64</f>
        <v>196</v>
      </c>
    </row>
    <row r="30" ht="48.75" customHeight="1">
      <c r="A30" s="17">
        <v>22.0</v>
      </c>
      <c r="B30" s="18" t="s">
        <v>106</v>
      </c>
      <c r="C30" s="19"/>
      <c r="D30" s="12"/>
      <c r="E30" s="31"/>
      <c r="F30" s="48"/>
      <c r="G30" s="31"/>
      <c r="H30" s="31"/>
      <c r="I30" s="52" t="s">
        <v>128</v>
      </c>
      <c r="J30" s="51">
        <v>22.0</v>
      </c>
      <c r="K30" s="51">
        <v>21.0</v>
      </c>
      <c r="L30" s="48">
        <v>21.0</v>
      </c>
      <c r="M30" s="26">
        <v>3.0</v>
      </c>
      <c r="N30" s="26">
        <v>22.0</v>
      </c>
      <c r="O30" s="27" t="s">
        <v>123</v>
      </c>
      <c r="P30" s="28">
        <v>0.0</v>
      </c>
      <c r="Q30" s="29">
        <v>0.0</v>
      </c>
      <c r="R30" s="30">
        <f>0+13+1</f>
        <v>14</v>
      </c>
      <c r="S30" s="30">
        <f>0+65+67</f>
        <v>132</v>
      </c>
    </row>
    <row r="31" ht="48.75" customHeight="1">
      <c r="A31" s="75"/>
      <c r="B31" s="18"/>
      <c r="C31" s="19"/>
      <c r="D31" s="12"/>
      <c r="E31" s="33">
        <v>0.8125</v>
      </c>
      <c r="F31" s="34"/>
      <c r="G31" s="35"/>
      <c r="H31" s="64" t="s">
        <v>162</v>
      </c>
      <c r="I31" s="18" t="s">
        <v>95</v>
      </c>
      <c r="J31" s="36">
        <v>24.0</v>
      </c>
      <c r="K31" s="37">
        <v>23.0</v>
      </c>
      <c r="L31" s="34">
        <v>25.0</v>
      </c>
      <c r="M31" s="26">
        <v>3.0</v>
      </c>
      <c r="N31" s="26"/>
      <c r="O31" s="27"/>
      <c r="P31" s="28"/>
      <c r="Q31" s="29"/>
      <c r="R31" s="30"/>
      <c r="S31" s="30"/>
    </row>
    <row r="32" ht="48.75" customHeight="1">
      <c r="A32" s="17">
        <v>1.0</v>
      </c>
      <c r="B32" s="18" t="s">
        <v>15</v>
      </c>
      <c r="C32" s="19" t="s">
        <v>16</v>
      </c>
      <c r="D32" s="12"/>
      <c r="E32" s="31"/>
      <c r="F32" s="34"/>
      <c r="G32" s="31"/>
      <c r="H32" s="31"/>
      <c r="I32" s="18" t="s">
        <v>110</v>
      </c>
      <c r="J32" s="36">
        <v>7.0</v>
      </c>
      <c r="K32" s="37">
        <v>8.0</v>
      </c>
      <c r="L32" s="34">
        <v>11.0</v>
      </c>
      <c r="M32" s="26">
        <v>0.0</v>
      </c>
      <c r="N32" s="26"/>
      <c r="O32" s="27"/>
      <c r="P32" s="28"/>
      <c r="Q32" s="29"/>
      <c r="R32" s="30"/>
      <c r="S32" s="30"/>
    </row>
    <row r="33" ht="48.75" customHeight="1">
      <c r="A33" s="17">
        <v>2.0</v>
      </c>
      <c r="B33" s="18" t="s">
        <v>21</v>
      </c>
      <c r="C33" s="19" t="s">
        <v>22</v>
      </c>
      <c r="D33" s="12"/>
      <c r="E33" s="47">
        <v>0.8125</v>
      </c>
      <c r="F33" s="48"/>
      <c r="G33" s="49"/>
      <c r="H33" s="73" t="s">
        <v>40</v>
      </c>
      <c r="I33" s="52" t="s">
        <v>99</v>
      </c>
      <c r="J33" s="51">
        <v>10.0</v>
      </c>
      <c r="K33" s="51">
        <v>17.0</v>
      </c>
      <c r="L33" s="48">
        <v>22.0</v>
      </c>
      <c r="M33" s="26">
        <v>1.0</v>
      </c>
      <c r="N33" s="26"/>
      <c r="O33" s="27"/>
      <c r="P33" s="28"/>
      <c r="Q33" s="29"/>
      <c r="R33" s="30"/>
      <c r="S33" s="30"/>
    </row>
    <row r="34" ht="48.75" customHeight="1">
      <c r="A34" s="17">
        <v>3.0</v>
      </c>
      <c r="B34" s="18" t="s">
        <v>24</v>
      </c>
      <c r="C34" s="19" t="s">
        <v>25</v>
      </c>
      <c r="D34" s="12"/>
      <c r="E34" s="31"/>
      <c r="F34" s="48"/>
      <c r="G34" s="31"/>
      <c r="H34" s="31"/>
      <c r="I34" s="52" t="s">
        <v>98</v>
      </c>
      <c r="J34" s="51">
        <v>21.0</v>
      </c>
      <c r="K34" s="51">
        <v>24.0</v>
      </c>
      <c r="L34" s="48">
        <v>15.0</v>
      </c>
      <c r="M34" s="26">
        <v>2.0</v>
      </c>
      <c r="N34" s="26"/>
      <c r="O34" s="27"/>
      <c r="P34" s="28"/>
      <c r="Q34" s="29"/>
      <c r="R34" s="30"/>
      <c r="S34" s="30"/>
    </row>
    <row r="35" ht="48.75" customHeight="1">
      <c r="A35" s="17">
        <v>4.0</v>
      </c>
      <c r="B35" s="18" t="s">
        <v>19</v>
      </c>
      <c r="C35" s="19" t="s">
        <v>27</v>
      </c>
      <c r="D35" s="12"/>
      <c r="E35" s="33">
        <v>0.8125</v>
      </c>
      <c r="F35" s="34"/>
      <c r="G35" s="35"/>
      <c r="H35" s="63" t="s">
        <v>163</v>
      </c>
      <c r="I35" s="18" t="s">
        <v>97</v>
      </c>
      <c r="J35" s="36">
        <v>21.0</v>
      </c>
      <c r="K35" s="37">
        <v>23.0</v>
      </c>
      <c r="L35" s="34">
        <v>23.0</v>
      </c>
      <c r="M35" s="26">
        <v>3.0</v>
      </c>
      <c r="N35" s="26"/>
      <c r="O35" s="27"/>
      <c r="P35" s="28"/>
      <c r="Q35" s="29"/>
      <c r="R35" s="30"/>
      <c r="S35" s="30"/>
    </row>
    <row r="36" ht="48.75" customHeight="1">
      <c r="A36" s="17">
        <v>5.0</v>
      </c>
      <c r="B36" s="18" t="s">
        <v>23</v>
      </c>
      <c r="C36" s="19" t="s">
        <v>28</v>
      </c>
      <c r="D36" s="12"/>
      <c r="E36" s="31"/>
      <c r="F36" s="34"/>
      <c r="G36" s="31"/>
      <c r="H36" s="31"/>
      <c r="I36" s="18" t="s">
        <v>103</v>
      </c>
      <c r="J36" s="36">
        <v>4.0</v>
      </c>
      <c r="K36" s="37">
        <v>4.0</v>
      </c>
      <c r="L36" s="34">
        <v>0.0</v>
      </c>
      <c r="M36" s="26">
        <v>0.0</v>
      </c>
      <c r="N36" s="26"/>
      <c r="O36" s="27"/>
      <c r="P36" s="28"/>
      <c r="Q36" s="29"/>
      <c r="R36" s="30"/>
      <c r="S36" s="30"/>
    </row>
    <row r="37" ht="48.75" customHeight="1">
      <c r="A37" s="17">
        <v>6.0</v>
      </c>
      <c r="B37" s="18" t="s">
        <v>20</v>
      </c>
      <c r="C37" s="19" t="s">
        <v>30</v>
      </c>
      <c r="D37" s="12"/>
      <c r="E37" s="47">
        <v>0.8125</v>
      </c>
      <c r="F37" s="48"/>
      <c r="G37" s="49"/>
      <c r="H37" s="73" t="s">
        <v>164</v>
      </c>
      <c r="I37" s="52" t="s">
        <v>123</v>
      </c>
      <c r="J37" s="51">
        <v>0.0</v>
      </c>
      <c r="K37" s="51">
        <v>0.0</v>
      </c>
      <c r="L37" s="48">
        <v>1.0</v>
      </c>
      <c r="M37" s="26">
        <v>0.0</v>
      </c>
      <c r="N37" s="26"/>
      <c r="O37" s="27"/>
      <c r="P37" s="28"/>
      <c r="Q37" s="29"/>
      <c r="R37" s="30"/>
      <c r="S37" s="30"/>
    </row>
    <row r="38" ht="48.75" customHeight="1">
      <c r="A38" s="38"/>
      <c r="B38" s="39"/>
      <c r="C38" s="39"/>
      <c r="D38" s="39"/>
      <c r="E38" s="31"/>
      <c r="F38" s="48"/>
      <c r="G38" s="31"/>
      <c r="H38" s="31"/>
      <c r="I38" s="52" t="s">
        <v>106</v>
      </c>
      <c r="J38" s="51">
        <v>24.0</v>
      </c>
      <c r="K38" s="51">
        <v>22.0</v>
      </c>
      <c r="L38" s="48">
        <v>21.0</v>
      </c>
      <c r="M38" s="26">
        <v>3.0</v>
      </c>
      <c r="N38" s="40"/>
      <c r="O38" s="41"/>
      <c r="P38" s="42"/>
      <c r="Q38" s="43"/>
      <c r="R38" s="44"/>
      <c r="S38" s="44"/>
    </row>
    <row r="39" ht="48.75" customHeight="1">
      <c r="A39" s="38"/>
      <c r="B39" s="39"/>
      <c r="C39" s="39"/>
      <c r="D39" s="39"/>
      <c r="E39" s="33">
        <v>0.8125</v>
      </c>
      <c r="F39" s="34"/>
      <c r="G39" s="35"/>
      <c r="H39" s="64" t="s">
        <v>165</v>
      </c>
      <c r="I39" s="18" t="s">
        <v>107</v>
      </c>
      <c r="J39" s="36">
        <v>12.0</v>
      </c>
      <c r="K39" s="37">
        <v>21.0</v>
      </c>
      <c r="L39" s="34">
        <v>17.0</v>
      </c>
      <c r="M39" s="26">
        <v>1.0</v>
      </c>
      <c r="N39" s="40"/>
      <c r="O39" s="41"/>
      <c r="P39" s="42"/>
      <c r="Q39" s="43"/>
      <c r="R39" s="44"/>
      <c r="S39" s="44"/>
    </row>
    <row r="40" ht="48.75" customHeight="1">
      <c r="A40" s="6"/>
      <c r="B40" s="2"/>
      <c r="C40" s="2"/>
      <c r="D40" s="2"/>
      <c r="E40" s="31"/>
      <c r="F40" s="34"/>
      <c r="G40" s="31"/>
      <c r="H40" s="31"/>
      <c r="I40" s="18" t="s">
        <v>106</v>
      </c>
      <c r="J40" s="36">
        <v>21.0</v>
      </c>
      <c r="K40" s="37">
        <v>17.0</v>
      </c>
      <c r="L40" s="34">
        <v>21.0</v>
      </c>
      <c r="M40" s="76">
        <v>2.0</v>
      </c>
    </row>
    <row r="41" ht="48.75" customHeight="1">
      <c r="A41" s="6"/>
      <c r="B41" s="2"/>
      <c r="C41" s="2"/>
      <c r="D41" s="2"/>
      <c r="E41" s="2"/>
      <c r="F41" s="2"/>
      <c r="G41" s="2"/>
      <c r="H41" s="2"/>
      <c r="J41" s="7" t="s">
        <v>2</v>
      </c>
      <c r="N41" s="14"/>
      <c r="O41" s="14"/>
      <c r="P41" s="15"/>
      <c r="Q41" s="15"/>
      <c r="R41" s="16"/>
      <c r="S41" s="16"/>
    </row>
    <row r="42" ht="48.75" customHeight="1">
      <c r="A42" s="8" t="s">
        <v>3</v>
      </c>
      <c r="B42" s="8" t="s">
        <v>4</v>
      </c>
      <c r="C42" s="8" t="s">
        <v>5</v>
      </c>
      <c r="E42" s="9"/>
      <c r="F42" s="9"/>
      <c r="G42" s="10" t="s">
        <v>6</v>
      </c>
      <c r="H42" s="11" t="s">
        <v>166</v>
      </c>
      <c r="I42" s="12"/>
      <c r="J42" s="13">
        <v>1.0</v>
      </c>
      <c r="K42" s="13">
        <v>2.0</v>
      </c>
      <c r="L42" s="13">
        <v>3.0</v>
      </c>
      <c r="M42" s="10" t="s">
        <v>8</v>
      </c>
      <c r="N42" s="40"/>
      <c r="O42" s="41"/>
      <c r="P42" s="42"/>
      <c r="Q42" s="43"/>
      <c r="R42" s="44"/>
      <c r="S42" s="44"/>
    </row>
    <row r="43" ht="48.75" customHeight="1">
      <c r="A43" s="17">
        <v>1.0</v>
      </c>
      <c r="B43" s="18" t="s">
        <v>93</v>
      </c>
      <c r="C43" s="19" t="s">
        <v>65</v>
      </c>
      <c r="D43" s="12"/>
      <c r="E43" s="72">
        <v>0.7708333333333334</v>
      </c>
      <c r="F43" s="47"/>
      <c r="G43" s="48"/>
      <c r="H43" s="49" t="s">
        <v>167</v>
      </c>
      <c r="I43" s="52" t="s">
        <v>118</v>
      </c>
      <c r="J43" s="51"/>
      <c r="K43" s="51"/>
      <c r="L43" s="51"/>
      <c r="M43" s="48"/>
      <c r="N43" s="40"/>
      <c r="O43" s="41"/>
      <c r="P43" s="42"/>
      <c r="Q43" s="43"/>
      <c r="R43" s="44"/>
      <c r="S43" s="44"/>
    </row>
    <row r="44" ht="48.75" customHeight="1">
      <c r="A44" s="17">
        <v>2.0</v>
      </c>
      <c r="B44" s="18" t="s">
        <v>95</v>
      </c>
      <c r="C44" s="19" t="s">
        <v>96</v>
      </c>
      <c r="D44" s="12"/>
      <c r="E44" s="31"/>
      <c r="F44" s="31"/>
      <c r="G44" s="48"/>
      <c r="H44" s="31"/>
      <c r="I44" s="52" t="s">
        <v>113</v>
      </c>
      <c r="J44" s="51"/>
      <c r="K44" s="51"/>
      <c r="L44" s="51"/>
      <c r="M44" s="48"/>
      <c r="N44" s="40"/>
      <c r="O44" s="41"/>
      <c r="P44" s="42"/>
      <c r="Q44" s="43"/>
      <c r="R44" s="44"/>
      <c r="S44" s="44"/>
    </row>
    <row r="45" ht="48.75" customHeight="1">
      <c r="A45" s="17">
        <v>3.0</v>
      </c>
      <c r="B45" s="18" t="s">
        <v>99</v>
      </c>
      <c r="C45" s="19" t="s">
        <v>100</v>
      </c>
      <c r="D45" s="12"/>
      <c r="E45" s="58">
        <v>0.7708333333333334</v>
      </c>
      <c r="F45" s="33"/>
      <c r="G45" s="34"/>
      <c r="H45" s="35" t="s">
        <v>168</v>
      </c>
      <c r="I45" s="18" t="s">
        <v>159</v>
      </c>
      <c r="J45" s="36"/>
      <c r="K45" s="36"/>
      <c r="L45" s="37"/>
      <c r="M45" s="34"/>
      <c r="N45" s="40"/>
      <c r="O45" s="41"/>
      <c r="P45" s="42"/>
      <c r="Q45" s="43"/>
      <c r="R45" s="44"/>
      <c r="S45" s="44"/>
    </row>
    <row r="46" ht="48.75" customHeight="1">
      <c r="A46" s="17">
        <v>4.0</v>
      </c>
      <c r="B46" s="18" t="s">
        <v>97</v>
      </c>
      <c r="C46" s="19" t="s">
        <v>102</v>
      </c>
      <c r="D46" s="12"/>
      <c r="E46" s="31"/>
      <c r="F46" s="31"/>
      <c r="G46" s="34"/>
      <c r="H46" s="31"/>
      <c r="I46" s="18" t="s">
        <v>128</v>
      </c>
      <c r="J46" s="36"/>
      <c r="K46" s="36"/>
      <c r="L46" s="37"/>
      <c r="M46" s="34"/>
      <c r="N46" s="40"/>
      <c r="O46" s="41"/>
      <c r="P46" s="42"/>
      <c r="Q46" s="43"/>
      <c r="R46" s="44"/>
      <c r="S46" s="44"/>
    </row>
    <row r="47" ht="48.75" customHeight="1">
      <c r="A47" s="17">
        <v>5.0</v>
      </c>
      <c r="B47" s="18" t="s">
        <v>98</v>
      </c>
      <c r="C47" s="19" t="s">
        <v>104</v>
      </c>
      <c r="D47" s="12"/>
      <c r="E47" s="72">
        <v>0.7708333333333334</v>
      </c>
      <c r="F47" s="47"/>
      <c r="G47" s="48"/>
      <c r="H47" s="49" t="s">
        <v>169</v>
      </c>
      <c r="I47" s="52" t="s">
        <v>99</v>
      </c>
      <c r="J47" s="51"/>
      <c r="K47" s="51"/>
      <c r="L47" s="51"/>
      <c r="M47" s="48"/>
      <c r="N47" s="40"/>
      <c r="O47" s="41"/>
      <c r="P47" s="42"/>
      <c r="Q47" s="43"/>
      <c r="R47" s="44"/>
      <c r="S47" s="44"/>
    </row>
    <row r="48" ht="48.75" customHeight="1">
      <c r="A48" s="17">
        <v>6.0</v>
      </c>
      <c r="B48" s="18" t="s">
        <v>107</v>
      </c>
      <c r="C48" s="19" t="s">
        <v>28</v>
      </c>
      <c r="D48" s="12"/>
      <c r="E48" s="31"/>
      <c r="F48" s="31"/>
      <c r="G48" s="48"/>
      <c r="H48" s="31"/>
      <c r="I48" s="52" t="s">
        <v>124</v>
      </c>
      <c r="J48" s="51"/>
      <c r="K48" s="51"/>
      <c r="L48" s="51"/>
      <c r="M48" s="48"/>
      <c r="N48" s="40"/>
      <c r="O48" s="41"/>
      <c r="P48" s="42"/>
      <c r="Q48" s="43"/>
      <c r="R48" s="44"/>
      <c r="S48" s="44"/>
    </row>
    <row r="49" ht="48.75" customHeight="1">
      <c r="A49" s="17">
        <v>7.0</v>
      </c>
      <c r="B49" s="18" t="s">
        <v>110</v>
      </c>
      <c r="C49" s="19" t="s">
        <v>111</v>
      </c>
      <c r="D49" s="12"/>
      <c r="E49" s="58">
        <v>0.7708333333333334</v>
      </c>
      <c r="F49" s="33"/>
      <c r="G49" s="34"/>
      <c r="H49" s="35" t="s">
        <v>145</v>
      </c>
      <c r="I49" s="18" t="s">
        <v>97</v>
      </c>
      <c r="J49" s="36"/>
      <c r="K49" s="36"/>
      <c r="L49" s="37"/>
      <c r="M49" s="34"/>
      <c r="N49" s="40"/>
      <c r="O49" s="41"/>
      <c r="P49" s="42"/>
      <c r="Q49" s="43"/>
      <c r="R49" s="44"/>
      <c r="S49" s="44"/>
    </row>
    <row r="50" ht="48.75" customHeight="1">
      <c r="A50" s="17">
        <v>8.0</v>
      </c>
      <c r="B50" s="18" t="s">
        <v>103</v>
      </c>
      <c r="C50" s="19" t="s">
        <v>112</v>
      </c>
      <c r="D50" s="12"/>
      <c r="E50" s="31"/>
      <c r="F50" s="31"/>
      <c r="G50" s="34"/>
      <c r="H50" s="31"/>
      <c r="I50" s="18" t="s">
        <v>120</v>
      </c>
      <c r="J50" s="36"/>
      <c r="K50" s="36"/>
      <c r="L50" s="37"/>
      <c r="M50" s="34"/>
    </row>
    <row r="51" ht="48.75" customHeight="1">
      <c r="A51" s="17">
        <v>9.0</v>
      </c>
      <c r="B51" s="18" t="s">
        <v>114</v>
      </c>
      <c r="C51" s="19" t="s">
        <v>115</v>
      </c>
      <c r="D51" s="12"/>
      <c r="E51" s="72">
        <v>0.7708333333333334</v>
      </c>
      <c r="F51" s="48"/>
      <c r="G51" s="49"/>
      <c r="H51" s="73" t="s">
        <v>153</v>
      </c>
      <c r="I51" s="52" t="s">
        <v>98</v>
      </c>
      <c r="J51" s="51"/>
      <c r="K51" s="51"/>
      <c r="L51" s="48"/>
      <c r="M51" s="77"/>
      <c r="N51" s="14"/>
      <c r="O51" s="14"/>
      <c r="P51" s="15"/>
      <c r="Q51" s="15"/>
      <c r="R51" s="16"/>
      <c r="S51" s="16"/>
    </row>
    <row r="52" ht="48.75" customHeight="1">
      <c r="A52" s="17">
        <v>10.0</v>
      </c>
      <c r="B52" s="18" t="s">
        <v>118</v>
      </c>
      <c r="C52" s="19" t="s">
        <v>119</v>
      </c>
      <c r="D52" s="12"/>
      <c r="E52" s="31"/>
      <c r="F52" s="48"/>
      <c r="G52" s="31"/>
      <c r="H52" s="31"/>
      <c r="I52" s="52" t="s">
        <v>117</v>
      </c>
      <c r="J52" s="51"/>
      <c r="K52" s="51"/>
      <c r="L52" s="48"/>
      <c r="M52" s="77"/>
      <c r="N52" s="40"/>
      <c r="O52" s="41"/>
      <c r="P52" s="42"/>
      <c r="Q52" s="43"/>
      <c r="R52" s="44"/>
      <c r="S52" s="44"/>
    </row>
    <row r="53" ht="48.75" customHeight="1">
      <c r="A53" s="17">
        <v>11.0</v>
      </c>
      <c r="B53" s="18" t="s">
        <v>94</v>
      </c>
      <c r="C53" s="19" t="s">
        <v>121</v>
      </c>
      <c r="D53" s="12"/>
      <c r="E53" s="58">
        <v>0.7708333333333334</v>
      </c>
      <c r="F53" s="34"/>
      <c r="G53" s="35"/>
      <c r="H53" s="63" t="s">
        <v>170</v>
      </c>
      <c r="I53" s="18" t="s">
        <v>103</v>
      </c>
      <c r="J53" s="36"/>
      <c r="K53" s="37"/>
      <c r="L53" s="34"/>
      <c r="M53" s="26"/>
      <c r="N53" s="40"/>
      <c r="O53" s="41"/>
      <c r="P53" s="42"/>
      <c r="Q53" s="43"/>
      <c r="R53" s="44"/>
      <c r="S53" s="44"/>
    </row>
    <row r="54" ht="48.75" customHeight="1">
      <c r="A54" s="17">
        <v>12.0</v>
      </c>
      <c r="B54" s="18" t="s">
        <v>123</v>
      </c>
      <c r="C54" s="19" t="s">
        <v>76</v>
      </c>
      <c r="D54" s="12"/>
      <c r="E54" s="31"/>
      <c r="F54" s="34"/>
      <c r="G54" s="31"/>
      <c r="H54" s="31"/>
      <c r="I54" s="18" t="s">
        <v>135</v>
      </c>
      <c r="J54" s="36"/>
      <c r="K54" s="37"/>
      <c r="L54" s="34"/>
      <c r="M54" s="26"/>
      <c r="N54" s="40"/>
      <c r="O54" s="41"/>
      <c r="P54" s="42"/>
      <c r="Q54" s="43"/>
      <c r="R54" s="44"/>
      <c r="S54" s="44"/>
    </row>
    <row r="55" ht="48.75" customHeight="1">
      <c r="A55" s="17">
        <v>13.0</v>
      </c>
      <c r="B55" s="18" t="s">
        <v>113</v>
      </c>
      <c r="C55" s="19" t="s">
        <v>125</v>
      </c>
      <c r="D55" s="12"/>
      <c r="E55" s="72">
        <v>0.7708333333333334</v>
      </c>
      <c r="F55" s="48"/>
      <c r="G55" s="49"/>
      <c r="H55" s="73" t="s">
        <v>171</v>
      </c>
      <c r="I55" s="52" t="s">
        <v>114</v>
      </c>
      <c r="J55" s="51"/>
      <c r="K55" s="51"/>
      <c r="L55" s="48"/>
      <c r="M55" s="77"/>
      <c r="N55" s="40"/>
      <c r="O55" s="41"/>
      <c r="P55" s="42"/>
      <c r="Q55" s="43"/>
      <c r="R55" s="44"/>
      <c r="S55" s="44"/>
    </row>
    <row r="56" ht="48.75" customHeight="1">
      <c r="A56" s="17">
        <v>14.0</v>
      </c>
      <c r="B56" s="18" t="s">
        <v>120</v>
      </c>
      <c r="C56" s="19" t="s">
        <v>127</v>
      </c>
      <c r="D56" s="12"/>
      <c r="E56" s="31"/>
      <c r="F56" s="48"/>
      <c r="G56" s="31"/>
      <c r="H56" s="31"/>
      <c r="I56" s="52" t="s">
        <v>94</v>
      </c>
      <c r="J56" s="51"/>
      <c r="K56" s="51"/>
      <c r="L56" s="48"/>
      <c r="M56" s="77"/>
      <c r="N56" s="40"/>
      <c r="O56" s="41"/>
      <c r="P56" s="42"/>
      <c r="Q56" s="43"/>
      <c r="R56" s="44"/>
      <c r="S56" s="44"/>
    </row>
    <row r="57" ht="48.75" customHeight="1">
      <c r="A57" s="17">
        <v>15.0</v>
      </c>
      <c r="B57" s="18" t="s">
        <v>117</v>
      </c>
      <c r="C57" s="19" t="s">
        <v>129</v>
      </c>
      <c r="D57" s="12"/>
      <c r="E57" s="33">
        <v>0.8125</v>
      </c>
      <c r="F57" s="34"/>
      <c r="G57" s="35"/>
      <c r="H57" s="64" t="s">
        <v>172</v>
      </c>
      <c r="I57" s="18" t="s">
        <v>118</v>
      </c>
      <c r="J57" s="36"/>
      <c r="K57" s="37"/>
      <c r="L57" s="34"/>
      <c r="M57" s="26"/>
      <c r="N57" s="40"/>
      <c r="O57" s="41"/>
      <c r="P57" s="42"/>
      <c r="Q57" s="43"/>
      <c r="R57" s="44"/>
      <c r="S57" s="44"/>
    </row>
    <row r="58" ht="48.75" customHeight="1">
      <c r="A58" s="17">
        <v>16.0</v>
      </c>
      <c r="B58" s="18" t="s">
        <v>131</v>
      </c>
      <c r="C58" s="19" t="s">
        <v>132</v>
      </c>
      <c r="D58" s="12"/>
      <c r="E58" s="31"/>
      <c r="F58" s="34"/>
      <c r="G58" s="31"/>
      <c r="H58" s="31"/>
      <c r="I58" s="18" t="s">
        <v>108</v>
      </c>
      <c r="J58" s="36"/>
      <c r="K58" s="37"/>
      <c r="L58" s="34"/>
      <c r="M58" s="26"/>
      <c r="N58" s="40"/>
      <c r="O58" s="41"/>
      <c r="P58" s="42"/>
      <c r="Q58" s="43"/>
      <c r="R58" s="44"/>
      <c r="S58" s="44"/>
    </row>
    <row r="59" ht="48.75" customHeight="1">
      <c r="A59" s="17">
        <v>17.0</v>
      </c>
      <c r="B59" s="18" t="s">
        <v>124</v>
      </c>
      <c r="C59" s="19" t="s">
        <v>133</v>
      </c>
      <c r="D59" s="12"/>
      <c r="E59" s="47">
        <v>0.8125</v>
      </c>
      <c r="F59" s="48"/>
      <c r="G59" s="49"/>
      <c r="H59" s="73" t="s">
        <v>173</v>
      </c>
      <c r="I59" s="52" t="s">
        <v>113</v>
      </c>
      <c r="J59" s="51"/>
      <c r="K59" s="51"/>
      <c r="L59" s="48"/>
      <c r="M59" s="77"/>
      <c r="N59" s="40"/>
      <c r="O59" s="41"/>
      <c r="P59" s="42"/>
      <c r="Q59" s="43"/>
      <c r="R59" s="44"/>
      <c r="S59" s="44"/>
    </row>
    <row r="60" ht="48.75" customHeight="1">
      <c r="A60" s="17">
        <v>18.0</v>
      </c>
      <c r="B60" s="18" t="s">
        <v>135</v>
      </c>
      <c r="C60" s="19" t="s">
        <v>136</v>
      </c>
      <c r="D60" s="12"/>
      <c r="E60" s="31"/>
      <c r="F60" s="48"/>
      <c r="G60" s="31"/>
      <c r="H60" s="31"/>
      <c r="I60" s="52" t="s">
        <v>159</v>
      </c>
      <c r="J60" s="51"/>
      <c r="K60" s="51"/>
      <c r="L60" s="48"/>
      <c r="M60" s="77"/>
    </row>
    <row r="61" ht="48.75" customHeight="1">
      <c r="A61" s="17">
        <v>19.0</v>
      </c>
      <c r="B61" s="18" t="s">
        <v>159</v>
      </c>
      <c r="C61" s="19" t="s">
        <v>137</v>
      </c>
      <c r="D61" s="12"/>
      <c r="E61" s="33">
        <v>0.8125</v>
      </c>
      <c r="F61" s="34"/>
      <c r="G61" s="35"/>
      <c r="H61" s="63" t="s">
        <v>174</v>
      </c>
      <c r="I61" s="18" t="s">
        <v>131</v>
      </c>
      <c r="J61" s="36"/>
      <c r="K61" s="37"/>
      <c r="L61" s="34"/>
      <c r="M61" s="26"/>
      <c r="N61" s="14"/>
      <c r="O61" s="14"/>
      <c r="P61" s="15"/>
      <c r="Q61" s="15"/>
      <c r="R61" s="16"/>
      <c r="S61" s="16"/>
    </row>
    <row r="62" ht="48.75" customHeight="1">
      <c r="A62" s="17">
        <v>20.0</v>
      </c>
      <c r="B62" s="18" t="s">
        <v>108</v>
      </c>
      <c r="C62" s="19" t="s">
        <v>139</v>
      </c>
      <c r="D62" s="12"/>
      <c r="E62" s="31"/>
      <c r="F62" s="34"/>
      <c r="G62" s="31"/>
      <c r="H62" s="31"/>
      <c r="I62" s="18" t="s">
        <v>128</v>
      </c>
      <c r="J62" s="36"/>
      <c r="K62" s="37"/>
      <c r="L62" s="34"/>
      <c r="M62" s="26"/>
      <c r="N62" s="40"/>
      <c r="O62" s="41"/>
      <c r="P62" s="42"/>
      <c r="Q62" s="43"/>
      <c r="R62" s="44"/>
      <c r="S62" s="44"/>
    </row>
    <row r="63" ht="48.75" customHeight="1">
      <c r="A63" s="17">
        <v>21.0</v>
      </c>
      <c r="B63" s="18" t="s">
        <v>128</v>
      </c>
      <c r="C63" s="19" t="s">
        <v>140</v>
      </c>
      <c r="D63" s="12"/>
      <c r="E63" s="47">
        <v>0.8125</v>
      </c>
      <c r="F63" s="48"/>
      <c r="G63" s="49"/>
      <c r="H63" s="73" t="s">
        <v>18</v>
      </c>
      <c r="I63" s="52" t="s">
        <v>97</v>
      </c>
      <c r="J63" s="51"/>
      <c r="K63" s="51"/>
      <c r="L63" s="48"/>
      <c r="M63" s="77"/>
      <c r="N63" s="40"/>
      <c r="O63" s="41"/>
      <c r="P63" s="42"/>
      <c r="Q63" s="43"/>
      <c r="R63" s="44"/>
      <c r="S63" s="44"/>
    </row>
    <row r="64" ht="48.75" customHeight="1">
      <c r="A64" s="17">
        <v>22.0</v>
      </c>
      <c r="B64" s="18" t="s">
        <v>106</v>
      </c>
      <c r="C64" s="19"/>
      <c r="D64" s="12"/>
      <c r="E64" s="31"/>
      <c r="F64" s="48"/>
      <c r="G64" s="31"/>
      <c r="H64" s="31"/>
      <c r="I64" s="52" t="s">
        <v>98</v>
      </c>
      <c r="J64" s="51"/>
      <c r="K64" s="51"/>
      <c r="L64" s="48"/>
      <c r="M64" s="77"/>
      <c r="N64" s="40"/>
      <c r="O64" s="41"/>
      <c r="P64" s="42"/>
      <c r="Q64" s="43"/>
      <c r="R64" s="44"/>
      <c r="S64" s="44"/>
    </row>
    <row r="65" ht="48.75" customHeight="1">
      <c r="A65" s="75"/>
      <c r="B65" s="18"/>
      <c r="C65" s="19"/>
      <c r="D65" s="12"/>
      <c r="E65" s="33">
        <v>0.8125</v>
      </c>
      <c r="F65" s="34"/>
      <c r="G65" s="35"/>
      <c r="H65" s="64" t="s">
        <v>175</v>
      </c>
      <c r="I65" s="18" t="s">
        <v>103</v>
      </c>
      <c r="J65" s="36"/>
      <c r="K65" s="37"/>
      <c r="L65" s="34"/>
      <c r="M65" s="26"/>
      <c r="N65" s="40"/>
      <c r="O65" s="41"/>
      <c r="P65" s="42"/>
      <c r="Q65" s="43"/>
      <c r="R65" s="44"/>
      <c r="S65" s="44"/>
    </row>
    <row r="66" ht="48.75" customHeight="1">
      <c r="A66" s="17">
        <v>1.0</v>
      </c>
      <c r="B66" s="18" t="s">
        <v>15</v>
      </c>
      <c r="C66" s="19" t="s">
        <v>16</v>
      </c>
      <c r="D66" s="12"/>
      <c r="E66" s="31"/>
      <c r="F66" s="34"/>
      <c r="G66" s="31"/>
      <c r="H66" s="31"/>
      <c r="I66" s="18" t="s">
        <v>114</v>
      </c>
      <c r="J66" s="36"/>
      <c r="K66" s="37"/>
      <c r="L66" s="34"/>
      <c r="M66" s="26"/>
      <c r="N66" s="40"/>
      <c r="O66" s="41"/>
      <c r="P66" s="42"/>
      <c r="Q66" s="43"/>
      <c r="R66" s="44"/>
      <c r="S66" s="44"/>
    </row>
    <row r="67" ht="48.75" customHeight="1">
      <c r="A67" s="17">
        <v>2.0</v>
      </c>
      <c r="B67" s="18" t="s">
        <v>21</v>
      </c>
      <c r="C67" s="19" t="s">
        <v>22</v>
      </c>
      <c r="D67" s="12"/>
      <c r="E67" s="47">
        <v>0.8125</v>
      </c>
      <c r="F67" s="48"/>
      <c r="G67" s="49"/>
      <c r="H67" s="73" t="s">
        <v>176</v>
      </c>
      <c r="I67" s="52" t="s">
        <v>94</v>
      </c>
      <c r="J67" s="51"/>
      <c r="K67" s="51"/>
      <c r="L67" s="48"/>
      <c r="M67" s="77"/>
      <c r="N67" s="40"/>
      <c r="O67" s="41"/>
      <c r="P67" s="42"/>
      <c r="Q67" s="43"/>
      <c r="R67" s="44"/>
      <c r="S67" s="44"/>
    </row>
    <row r="68" ht="48.75" customHeight="1">
      <c r="A68" s="17">
        <v>3.0</v>
      </c>
      <c r="B68" s="18" t="s">
        <v>24</v>
      </c>
      <c r="C68" s="19" t="s">
        <v>25</v>
      </c>
      <c r="D68" s="12"/>
      <c r="E68" s="31"/>
      <c r="F68" s="48"/>
      <c r="G68" s="31"/>
      <c r="H68" s="31"/>
      <c r="I68" s="52" t="s">
        <v>117</v>
      </c>
      <c r="J68" s="51"/>
      <c r="K68" s="51"/>
      <c r="L68" s="48"/>
      <c r="M68" s="77"/>
      <c r="N68" s="40"/>
      <c r="O68" s="41"/>
      <c r="P68" s="42"/>
      <c r="Q68" s="43"/>
      <c r="R68" s="44"/>
      <c r="S68" s="44"/>
    </row>
    <row r="69" ht="48.75" customHeight="1">
      <c r="A69" s="17">
        <v>4.0</v>
      </c>
      <c r="B69" s="18" t="s">
        <v>19</v>
      </c>
      <c r="C69" s="19" t="s">
        <v>27</v>
      </c>
      <c r="D69" s="12"/>
      <c r="E69" s="33">
        <v>0.8125</v>
      </c>
      <c r="F69" s="34"/>
      <c r="G69" s="35"/>
      <c r="H69" s="63" t="s">
        <v>177</v>
      </c>
      <c r="I69" s="18" t="s">
        <v>120</v>
      </c>
      <c r="J69" s="36"/>
      <c r="K69" s="37"/>
      <c r="L69" s="34"/>
      <c r="M69" s="26"/>
      <c r="N69" s="40"/>
      <c r="O69" s="41"/>
      <c r="P69" s="42"/>
      <c r="Q69" s="43"/>
      <c r="R69" s="44"/>
      <c r="S69" s="44"/>
    </row>
    <row r="70" ht="48.75" customHeight="1">
      <c r="A70" s="17">
        <v>5.0</v>
      </c>
      <c r="B70" s="18" t="s">
        <v>23</v>
      </c>
      <c r="C70" s="19" t="s">
        <v>28</v>
      </c>
      <c r="D70" s="12"/>
      <c r="E70" s="31"/>
      <c r="F70" s="34"/>
      <c r="G70" s="31"/>
      <c r="H70" s="31"/>
      <c r="I70" s="18" t="s">
        <v>124</v>
      </c>
      <c r="J70" s="36"/>
      <c r="K70" s="37"/>
      <c r="L70" s="34"/>
      <c r="M70" s="26"/>
    </row>
    <row r="71" ht="48.75" customHeight="1">
      <c r="A71" s="17">
        <v>6.0</v>
      </c>
      <c r="B71" s="18" t="s">
        <v>20</v>
      </c>
      <c r="C71" s="19" t="s">
        <v>30</v>
      </c>
      <c r="D71" s="12"/>
      <c r="E71" s="47">
        <v>0.8125</v>
      </c>
      <c r="F71" s="48"/>
      <c r="G71" s="49"/>
      <c r="H71" s="73"/>
      <c r="I71" s="51"/>
      <c r="J71" s="51"/>
      <c r="K71" s="51"/>
      <c r="L71" s="48"/>
      <c r="M71" s="77"/>
      <c r="N71" s="14"/>
      <c r="O71" s="14"/>
      <c r="P71" s="15"/>
      <c r="Q71" s="15"/>
      <c r="R71" s="16"/>
      <c r="S71" s="16"/>
    </row>
    <row r="72" ht="48.75" customHeight="1">
      <c r="A72" s="38"/>
      <c r="B72" s="39"/>
      <c r="C72" s="39"/>
      <c r="D72" s="39"/>
      <c r="E72" s="31"/>
      <c r="F72" s="48"/>
      <c r="G72" s="31"/>
      <c r="H72" s="31"/>
      <c r="I72" s="51"/>
      <c r="J72" s="51"/>
      <c r="K72" s="51"/>
      <c r="L72" s="48"/>
      <c r="M72" s="77"/>
      <c r="N72" s="40"/>
      <c r="O72" s="41"/>
      <c r="P72" s="42"/>
      <c r="Q72" s="43"/>
      <c r="R72" s="44"/>
      <c r="S72" s="44"/>
    </row>
    <row r="73" ht="48.75" customHeight="1">
      <c r="A73" s="38"/>
      <c r="B73" s="39"/>
      <c r="C73" s="39"/>
      <c r="D73" s="39"/>
      <c r="E73" s="33">
        <v>0.8125</v>
      </c>
      <c r="F73" s="34"/>
      <c r="G73" s="35"/>
      <c r="H73" s="64"/>
      <c r="I73" s="36"/>
      <c r="J73" s="36"/>
      <c r="K73" s="37"/>
      <c r="L73" s="34"/>
      <c r="M73" s="26"/>
      <c r="N73" s="40"/>
      <c r="O73" s="41"/>
      <c r="P73" s="42"/>
      <c r="Q73" s="43"/>
      <c r="R73" s="44"/>
      <c r="S73" s="44"/>
    </row>
    <row r="74" ht="48.75" customHeight="1">
      <c r="A74" s="6"/>
      <c r="B74" s="2"/>
      <c r="C74" s="2"/>
      <c r="D74" s="2"/>
      <c r="E74" s="31"/>
      <c r="F74" s="34"/>
      <c r="G74" s="31"/>
      <c r="H74" s="31"/>
      <c r="I74" s="36"/>
      <c r="J74" s="36"/>
      <c r="K74" s="37"/>
      <c r="L74" s="34"/>
      <c r="M74" s="26"/>
      <c r="N74" s="40"/>
      <c r="O74" s="41"/>
      <c r="P74" s="42"/>
      <c r="Q74" s="43"/>
      <c r="R74" s="44"/>
      <c r="S74" s="44"/>
    </row>
    <row r="75" ht="48.75" customHeight="1">
      <c r="A75" s="17">
        <v>4.0</v>
      </c>
      <c r="B75" s="18" t="s">
        <v>19</v>
      </c>
      <c r="C75" s="19" t="s">
        <v>27</v>
      </c>
      <c r="D75" s="12"/>
      <c r="E75" s="69"/>
      <c r="F75" s="70"/>
      <c r="G75" s="34"/>
      <c r="H75" s="71"/>
      <c r="I75" s="18"/>
      <c r="J75" s="36"/>
      <c r="K75" s="36"/>
      <c r="L75" s="37"/>
      <c r="M75" s="59"/>
      <c r="N75" s="40"/>
      <c r="O75" s="41"/>
      <c r="P75" s="42"/>
      <c r="Q75" s="43"/>
      <c r="R75" s="44"/>
      <c r="S75" s="44"/>
    </row>
    <row r="76" ht="48.75" customHeight="1">
      <c r="A76" s="17">
        <v>5.0</v>
      </c>
      <c r="B76" s="18" t="s">
        <v>23</v>
      </c>
      <c r="C76" s="19" t="s">
        <v>28</v>
      </c>
      <c r="D76" s="12"/>
      <c r="E76" s="46" t="s">
        <v>17</v>
      </c>
      <c r="F76" s="47">
        <v>0.7986111111111112</v>
      </c>
      <c r="G76" s="48"/>
      <c r="H76" s="49"/>
      <c r="I76" s="52"/>
      <c r="J76" s="51"/>
      <c r="K76" s="51"/>
      <c r="L76" s="51"/>
      <c r="M76" s="78"/>
      <c r="N76" s="40"/>
      <c r="O76" s="41"/>
      <c r="P76" s="42"/>
      <c r="Q76" s="43"/>
      <c r="R76" s="44"/>
      <c r="S76" s="44"/>
    </row>
    <row r="77" ht="48.75" customHeight="1">
      <c r="A77" s="17">
        <v>6.0</v>
      </c>
      <c r="B77" s="18" t="s">
        <v>20</v>
      </c>
      <c r="C77" s="19" t="s">
        <v>30</v>
      </c>
      <c r="D77" s="12"/>
      <c r="E77" s="31"/>
      <c r="F77" s="31"/>
      <c r="G77" s="48"/>
      <c r="H77" s="31"/>
      <c r="I77" s="52"/>
      <c r="J77" s="51"/>
      <c r="K77" s="51"/>
      <c r="L77" s="51"/>
      <c r="M77" s="78"/>
      <c r="N77" s="40"/>
      <c r="O77" s="41"/>
      <c r="P77" s="42"/>
      <c r="Q77" s="43"/>
      <c r="R77" s="44"/>
      <c r="S77" s="44"/>
    </row>
    <row r="78" ht="48.75" customHeight="1">
      <c r="A78" s="38"/>
      <c r="B78" s="39"/>
      <c r="C78" s="39"/>
      <c r="D78" s="39"/>
      <c r="E78" s="32" t="s">
        <v>17</v>
      </c>
      <c r="F78" s="33">
        <v>0.8333333333333334</v>
      </c>
      <c r="G78" s="34"/>
      <c r="H78" s="35"/>
      <c r="I78" s="18"/>
      <c r="J78" s="36"/>
      <c r="K78" s="36"/>
      <c r="L78" s="37"/>
      <c r="M78" s="59"/>
      <c r="N78" s="40"/>
      <c r="O78" s="41"/>
      <c r="P78" s="42"/>
      <c r="Q78" s="43"/>
      <c r="R78" s="44"/>
      <c r="S78" s="44"/>
    </row>
    <row r="79" ht="48.75" customHeight="1">
      <c r="A79" s="38"/>
      <c r="B79" s="39"/>
      <c r="C79" s="39"/>
      <c r="D79" s="39"/>
      <c r="E79" s="31"/>
      <c r="F79" s="31"/>
      <c r="G79" s="34"/>
      <c r="H79" s="31"/>
      <c r="I79" s="18"/>
      <c r="J79" s="36"/>
      <c r="K79" s="36"/>
      <c r="L79" s="37"/>
      <c r="M79" s="59"/>
      <c r="N79" s="40"/>
      <c r="O79" s="41"/>
      <c r="P79" s="42"/>
      <c r="Q79" s="43"/>
      <c r="R79" s="44"/>
      <c r="S79" s="44"/>
    </row>
    <row r="80" ht="48.75" customHeight="1">
      <c r="A80" s="6"/>
      <c r="B80" s="2"/>
      <c r="C80" s="2"/>
      <c r="D80" s="2"/>
      <c r="E80" s="2"/>
      <c r="F80" s="2"/>
      <c r="G80" s="2"/>
      <c r="H80" s="2"/>
      <c r="J80" s="7" t="s">
        <v>2</v>
      </c>
    </row>
    <row r="81" ht="48.75" customHeight="1">
      <c r="A81" s="8" t="s">
        <v>3</v>
      </c>
      <c r="B81" s="8" t="s">
        <v>4</v>
      </c>
      <c r="C81" s="8" t="s">
        <v>5</v>
      </c>
      <c r="E81" s="9"/>
      <c r="F81" s="9"/>
      <c r="G81" s="10" t="s">
        <v>6</v>
      </c>
      <c r="H81" s="11" t="s">
        <v>178</v>
      </c>
      <c r="I81" s="12"/>
      <c r="J81" s="13">
        <v>1.0</v>
      </c>
      <c r="K81" s="13">
        <v>2.0</v>
      </c>
      <c r="L81" s="13">
        <v>3.0</v>
      </c>
      <c r="M81" s="55" t="s">
        <v>8</v>
      </c>
      <c r="N81" s="40"/>
      <c r="O81" s="14"/>
      <c r="P81" s="15"/>
      <c r="Q81" s="15"/>
      <c r="R81" s="16"/>
      <c r="S81" s="16"/>
    </row>
    <row r="82" ht="48.75" customHeight="1">
      <c r="A82" s="17">
        <v>1.0</v>
      </c>
      <c r="B82" s="18" t="s">
        <v>93</v>
      </c>
      <c r="C82" s="19" t="s">
        <v>65</v>
      </c>
      <c r="D82" s="12"/>
      <c r="E82" s="56">
        <v>0.7708333333333334</v>
      </c>
      <c r="F82" s="21"/>
      <c r="G82" s="22">
        <v>0.0</v>
      </c>
      <c r="H82" s="23" t="s">
        <v>37</v>
      </c>
      <c r="I82" s="24" t="s">
        <v>93</v>
      </c>
      <c r="J82" s="25">
        <v>2.0</v>
      </c>
      <c r="K82" s="25">
        <v>1.0</v>
      </c>
      <c r="L82" s="25">
        <v>1.0</v>
      </c>
      <c r="M82" s="57">
        <v>0.0</v>
      </c>
      <c r="N82" s="40"/>
      <c r="O82" s="41"/>
      <c r="P82" s="42"/>
      <c r="Q82" s="43"/>
      <c r="R82" s="44"/>
      <c r="S82" s="44"/>
    </row>
    <row r="83" ht="48.75" customHeight="1">
      <c r="A83" s="17">
        <v>2.0</v>
      </c>
      <c r="B83" s="18" t="s">
        <v>95</v>
      </c>
      <c r="C83" s="19" t="s">
        <v>96</v>
      </c>
      <c r="D83" s="12"/>
      <c r="E83" s="31"/>
      <c r="F83" s="31"/>
      <c r="G83" s="22">
        <v>1.0</v>
      </c>
      <c r="H83" s="31"/>
      <c r="I83" s="24" t="s">
        <v>99</v>
      </c>
      <c r="J83" s="25">
        <v>22.0</v>
      </c>
      <c r="K83" s="25">
        <v>23.0</v>
      </c>
      <c r="L83" s="25">
        <v>21.0</v>
      </c>
      <c r="M83" s="57">
        <v>3.0</v>
      </c>
      <c r="N83" s="40"/>
      <c r="O83" s="41"/>
      <c r="P83" s="42"/>
      <c r="Q83" s="43"/>
      <c r="R83" s="44"/>
      <c r="S83" s="44"/>
    </row>
    <row r="84" ht="48.75" customHeight="1">
      <c r="A84" s="17">
        <v>3.0</v>
      </c>
      <c r="B84" s="18" t="s">
        <v>99</v>
      </c>
      <c r="C84" s="19" t="s">
        <v>100</v>
      </c>
      <c r="D84" s="12"/>
      <c r="E84" s="58">
        <v>0.7708333333333334</v>
      </c>
      <c r="F84" s="33"/>
      <c r="G84" s="34">
        <v>0.0</v>
      </c>
      <c r="H84" s="35" t="s">
        <v>179</v>
      </c>
      <c r="I84" s="18" t="s">
        <v>95</v>
      </c>
      <c r="J84" s="36">
        <v>10.0</v>
      </c>
      <c r="K84" s="36">
        <v>8.0</v>
      </c>
      <c r="L84" s="37">
        <v>23.0</v>
      </c>
      <c r="M84" s="59">
        <v>1.0</v>
      </c>
      <c r="N84" s="40"/>
      <c r="O84" s="41"/>
      <c r="P84" s="42"/>
      <c r="Q84" s="43"/>
      <c r="R84" s="44"/>
      <c r="S84" s="44"/>
    </row>
    <row r="85" ht="48.75" customHeight="1">
      <c r="A85" s="17">
        <v>4.0</v>
      </c>
      <c r="B85" s="18" t="s">
        <v>97</v>
      </c>
      <c r="C85" s="19" t="s">
        <v>102</v>
      </c>
      <c r="D85" s="12"/>
      <c r="E85" s="31"/>
      <c r="F85" s="31"/>
      <c r="G85" s="34">
        <v>1.0</v>
      </c>
      <c r="H85" s="31"/>
      <c r="I85" s="18" t="s">
        <v>114</v>
      </c>
      <c r="J85" s="36">
        <v>24.0</v>
      </c>
      <c r="K85" s="36">
        <v>21.0</v>
      </c>
      <c r="L85" s="37">
        <v>9.0</v>
      </c>
      <c r="M85" s="59">
        <v>2.0</v>
      </c>
      <c r="N85" s="40"/>
      <c r="O85" s="41"/>
      <c r="P85" s="42"/>
      <c r="Q85" s="43"/>
      <c r="R85" s="44"/>
      <c r="S85" s="44"/>
    </row>
    <row r="86" ht="48.75" customHeight="1">
      <c r="A86" s="17">
        <v>5.0</v>
      </c>
      <c r="B86" s="18" t="s">
        <v>98</v>
      </c>
      <c r="C86" s="19" t="s">
        <v>104</v>
      </c>
      <c r="D86" s="12"/>
      <c r="E86" s="56">
        <v>0.7708333333333334</v>
      </c>
      <c r="F86" s="21"/>
      <c r="G86" s="22">
        <v>0.0</v>
      </c>
      <c r="H86" s="23" t="s">
        <v>180</v>
      </c>
      <c r="I86" s="24" t="s">
        <v>97</v>
      </c>
      <c r="J86" s="25">
        <v>20.0</v>
      </c>
      <c r="K86" s="25">
        <v>10.0</v>
      </c>
      <c r="L86" s="25">
        <v>22.0</v>
      </c>
      <c r="M86" s="57">
        <v>1.0</v>
      </c>
      <c r="N86" s="40"/>
      <c r="O86" s="41"/>
      <c r="P86" s="42"/>
      <c r="Q86" s="43"/>
      <c r="R86" s="44"/>
      <c r="S86" s="44"/>
    </row>
    <row r="87" ht="48.75" customHeight="1">
      <c r="A87" s="17">
        <v>6.0</v>
      </c>
      <c r="B87" s="18" t="s">
        <v>107</v>
      </c>
      <c r="C87" s="19" t="s">
        <v>28</v>
      </c>
      <c r="D87" s="12"/>
      <c r="E87" s="31"/>
      <c r="F87" s="31"/>
      <c r="G87" s="22">
        <v>1.0</v>
      </c>
      <c r="H87" s="31"/>
      <c r="I87" s="24" t="s">
        <v>124</v>
      </c>
      <c r="J87" s="25">
        <v>21.0</v>
      </c>
      <c r="K87" s="25">
        <v>24.0</v>
      </c>
      <c r="L87" s="25">
        <v>10.0</v>
      </c>
      <c r="M87" s="57">
        <v>2.0</v>
      </c>
      <c r="N87" s="40"/>
      <c r="O87" s="41"/>
      <c r="P87" s="42"/>
      <c r="Q87" s="43"/>
      <c r="R87" s="44"/>
      <c r="S87" s="44"/>
    </row>
    <row r="88" ht="48.75" customHeight="1">
      <c r="A88" s="17">
        <v>7.0</v>
      </c>
      <c r="B88" s="18" t="s">
        <v>110</v>
      </c>
      <c r="C88" s="19" t="s">
        <v>111</v>
      </c>
      <c r="D88" s="12"/>
      <c r="E88" s="58">
        <v>0.7708333333333334</v>
      </c>
      <c r="F88" s="33"/>
      <c r="G88" s="34">
        <v>1.0</v>
      </c>
      <c r="H88" s="35" t="s">
        <v>181</v>
      </c>
      <c r="I88" s="18" t="s">
        <v>98</v>
      </c>
      <c r="J88" s="36">
        <v>25.0</v>
      </c>
      <c r="K88" s="36">
        <v>24.0</v>
      </c>
      <c r="L88" s="37">
        <v>21.0</v>
      </c>
      <c r="M88" s="59">
        <v>3.0</v>
      </c>
      <c r="N88" s="40"/>
      <c r="O88" s="41"/>
      <c r="P88" s="42"/>
      <c r="Q88" s="43"/>
      <c r="R88" s="44"/>
      <c r="S88" s="44"/>
    </row>
    <row r="89" ht="48.75" customHeight="1">
      <c r="A89" s="17">
        <v>8.0</v>
      </c>
      <c r="B89" s="18" t="s">
        <v>103</v>
      </c>
      <c r="C89" s="19" t="s">
        <v>112</v>
      </c>
      <c r="D89" s="12"/>
      <c r="E89" s="31"/>
      <c r="F89" s="31"/>
      <c r="G89" s="34">
        <v>0.0</v>
      </c>
      <c r="H89" s="31"/>
      <c r="I89" s="18" t="s">
        <v>118</v>
      </c>
      <c r="J89" s="36">
        <v>2.0</v>
      </c>
      <c r="K89" s="36">
        <v>6.0</v>
      </c>
      <c r="L89" s="37">
        <v>7.0</v>
      </c>
      <c r="M89" s="59">
        <v>0.0</v>
      </c>
      <c r="O89" s="41"/>
      <c r="P89" s="42"/>
      <c r="Q89" s="43"/>
      <c r="R89" s="44"/>
      <c r="S89" s="44"/>
    </row>
    <row r="90" ht="48.75" customHeight="1">
      <c r="A90" s="17">
        <v>9.0</v>
      </c>
      <c r="B90" s="18" t="s">
        <v>114</v>
      </c>
      <c r="C90" s="19" t="s">
        <v>115</v>
      </c>
      <c r="D90" s="12"/>
      <c r="E90" s="56">
        <v>0.7708333333333334</v>
      </c>
      <c r="F90" s="22"/>
      <c r="G90" s="23"/>
      <c r="H90" s="60" t="s">
        <v>182</v>
      </c>
      <c r="I90" s="24" t="s">
        <v>107</v>
      </c>
      <c r="J90" s="25">
        <v>8.0</v>
      </c>
      <c r="K90" s="25">
        <v>10.0</v>
      </c>
      <c r="L90" s="22">
        <v>14.0</v>
      </c>
      <c r="M90" s="79">
        <v>0.0</v>
      </c>
      <c r="N90" s="14"/>
    </row>
    <row r="91" ht="48.75" customHeight="1">
      <c r="A91" s="17">
        <v>10.0</v>
      </c>
      <c r="B91" s="18" t="s">
        <v>118</v>
      </c>
      <c r="C91" s="19" t="s">
        <v>119</v>
      </c>
      <c r="D91" s="12"/>
      <c r="E91" s="31"/>
      <c r="F91" s="22"/>
      <c r="G91" s="31"/>
      <c r="H91" s="31"/>
      <c r="I91" s="24" t="s">
        <v>113</v>
      </c>
      <c r="J91" s="25">
        <v>21.0</v>
      </c>
      <c r="K91" s="25">
        <v>21.0</v>
      </c>
      <c r="L91" s="22">
        <v>21.0</v>
      </c>
      <c r="M91" s="62">
        <v>3.0</v>
      </c>
      <c r="N91" s="40"/>
      <c r="O91" s="14"/>
      <c r="P91" s="15"/>
      <c r="Q91" s="15"/>
      <c r="R91" s="16"/>
      <c r="S91" s="16"/>
    </row>
    <row r="92" ht="48.75" customHeight="1">
      <c r="A92" s="17">
        <v>11.0</v>
      </c>
      <c r="B92" s="18" t="s">
        <v>94</v>
      </c>
      <c r="C92" s="19" t="s">
        <v>121</v>
      </c>
      <c r="D92" s="12"/>
      <c r="E92" s="58">
        <v>0.7708333333333334</v>
      </c>
      <c r="F92" s="34"/>
      <c r="G92" s="35"/>
      <c r="H92" s="63" t="s">
        <v>183</v>
      </c>
      <c r="I92" s="18" t="s">
        <v>110</v>
      </c>
      <c r="J92" s="36">
        <v>4.0</v>
      </c>
      <c r="K92" s="37">
        <v>6.0</v>
      </c>
      <c r="L92" s="34">
        <v>7.0</v>
      </c>
      <c r="M92" s="59">
        <v>0.0</v>
      </c>
      <c r="N92" s="40"/>
      <c r="O92" s="41"/>
      <c r="P92" s="42"/>
      <c r="Q92" s="43"/>
      <c r="R92" s="44"/>
      <c r="S92" s="44"/>
    </row>
    <row r="93" ht="48.75" customHeight="1">
      <c r="A93" s="17">
        <v>12.0</v>
      </c>
      <c r="B93" s="18" t="s">
        <v>123</v>
      </c>
      <c r="C93" s="19" t="s">
        <v>76</v>
      </c>
      <c r="D93" s="12"/>
      <c r="E93" s="31"/>
      <c r="F93" s="34"/>
      <c r="G93" s="31"/>
      <c r="H93" s="31"/>
      <c r="I93" s="18" t="s">
        <v>117</v>
      </c>
      <c r="J93" s="36">
        <v>27.0</v>
      </c>
      <c r="K93" s="37">
        <v>21.0</v>
      </c>
      <c r="L93" s="34">
        <v>22.0</v>
      </c>
      <c r="M93" s="59">
        <v>3.0</v>
      </c>
      <c r="N93" s="40"/>
      <c r="O93" s="41"/>
      <c r="P93" s="42"/>
      <c r="Q93" s="43"/>
      <c r="R93" s="44"/>
      <c r="S93" s="44"/>
    </row>
    <row r="94" ht="48.75" customHeight="1">
      <c r="A94" s="17">
        <v>13.0</v>
      </c>
      <c r="B94" s="18" t="s">
        <v>113</v>
      </c>
      <c r="C94" s="19" t="s">
        <v>125</v>
      </c>
      <c r="D94" s="12"/>
      <c r="E94" s="56">
        <v>0.7708333333333334</v>
      </c>
      <c r="F94" s="22"/>
      <c r="G94" s="23"/>
      <c r="H94" s="60" t="s">
        <v>184</v>
      </c>
      <c r="I94" s="24" t="s">
        <v>103</v>
      </c>
      <c r="J94" s="25">
        <v>0.0</v>
      </c>
      <c r="K94" s="25">
        <v>5.0</v>
      </c>
      <c r="L94" s="22">
        <v>0.0</v>
      </c>
      <c r="M94" s="57">
        <v>0.0</v>
      </c>
      <c r="N94" s="40"/>
      <c r="O94" s="41"/>
      <c r="P94" s="42"/>
      <c r="Q94" s="43"/>
      <c r="R94" s="44"/>
      <c r="S94" s="44"/>
    </row>
    <row r="95" ht="48.75" customHeight="1">
      <c r="A95" s="17">
        <v>14.0</v>
      </c>
      <c r="B95" s="18" t="s">
        <v>120</v>
      </c>
      <c r="C95" s="19" t="s">
        <v>127</v>
      </c>
      <c r="D95" s="12"/>
      <c r="E95" s="31"/>
      <c r="F95" s="22"/>
      <c r="G95" s="31"/>
      <c r="H95" s="31"/>
      <c r="I95" s="80" t="s">
        <v>109</v>
      </c>
      <c r="J95" s="25">
        <v>24.0</v>
      </c>
      <c r="K95" s="25">
        <v>25.0</v>
      </c>
      <c r="L95" s="22">
        <v>23.0</v>
      </c>
      <c r="M95" s="57">
        <v>3.0</v>
      </c>
      <c r="N95" s="40"/>
      <c r="O95" s="41"/>
      <c r="P95" s="42"/>
      <c r="Q95" s="43"/>
      <c r="R95" s="44"/>
      <c r="S95" s="44"/>
    </row>
    <row r="96" ht="48.75" customHeight="1">
      <c r="A96" s="17">
        <v>15.0</v>
      </c>
      <c r="B96" s="18" t="s">
        <v>117</v>
      </c>
      <c r="C96" s="19" t="s">
        <v>129</v>
      </c>
      <c r="D96" s="12"/>
      <c r="E96" s="33">
        <v>0.7708333333333334</v>
      </c>
      <c r="F96" s="34"/>
      <c r="G96" s="35"/>
      <c r="H96" s="64" t="s">
        <v>185</v>
      </c>
      <c r="I96" s="18" t="s">
        <v>94</v>
      </c>
      <c r="J96" s="36">
        <v>23.0</v>
      </c>
      <c r="K96" s="37">
        <v>24.0</v>
      </c>
      <c r="L96" s="34">
        <v>24.0</v>
      </c>
      <c r="M96" s="59">
        <v>3.0</v>
      </c>
      <c r="N96" s="40"/>
      <c r="O96" s="41"/>
      <c r="P96" s="42"/>
      <c r="Q96" s="43"/>
      <c r="R96" s="44"/>
      <c r="S96" s="44"/>
    </row>
    <row r="97" ht="48.75" customHeight="1">
      <c r="A97" s="17">
        <v>16.0</v>
      </c>
      <c r="B97" s="18" t="s">
        <v>131</v>
      </c>
      <c r="C97" s="19" t="s">
        <v>132</v>
      </c>
      <c r="D97" s="12"/>
      <c r="E97" s="31"/>
      <c r="F97" s="34"/>
      <c r="G97" s="31"/>
      <c r="H97" s="31"/>
      <c r="I97" s="18" t="s">
        <v>106</v>
      </c>
      <c r="J97" s="36">
        <v>15.0</v>
      </c>
      <c r="K97" s="37">
        <v>11.0</v>
      </c>
      <c r="L97" s="34">
        <v>6.0</v>
      </c>
      <c r="M97" s="59">
        <v>0.0</v>
      </c>
      <c r="N97" s="40"/>
      <c r="O97" s="41"/>
      <c r="P97" s="42"/>
      <c r="Q97" s="43"/>
      <c r="R97" s="44"/>
      <c r="S97" s="44"/>
    </row>
    <row r="98" ht="48.75" customHeight="1">
      <c r="A98" s="17">
        <v>17.0</v>
      </c>
      <c r="B98" s="18" t="s">
        <v>124</v>
      </c>
      <c r="C98" s="19" t="s">
        <v>133</v>
      </c>
      <c r="D98" s="12"/>
      <c r="E98" s="21">
        <v>0.8125</v>
      </c>
      <c r="F98" s="22"/>
      <c r="G98" s="23"/>
      <c r="H98" s="60" t="s">
        <v>186</v>
      </c>
      <c r="I98" s="24" t="s">
        <v>95</v>
      </c>
      <c r="J98" s="25">
        <v>21.0</v>
      </c>
      <c r="K98" s="25">
        <v>13.0</v>
      </c>
      <c r="L98" s="22">
        <v>11.0</v>
      </c>
      <c r="M98" s="57">
        <v>1.0</v>
      </c>
      <c r="N98" s="40"/>
      <c r="O98" s="41"/>
      <c r="P98" s="42"/>
      <c r="Q98" s="43"/>
      <c r="R98" s="44"/>
      <c r="S98" s="44"/>
    </row>
    <row r="99" ht="48.75" customHeight="1">
      <c r="A99" s="17">
        <v>18.0</v>
      </c>
      <c r="B99" s="18" t="s">
        <v>135</v>
      </c>
      <c r="C99" s="19" t="s">
        <v>136</v>
      </c>
      <c r="D99" s="12"/>
      <c r="E99" s="31"/>
      <c r="F99" s="22"/>
      <c r="G99" s="31"/>
      <c r="H99" s="31"/>
      <c r="I99" s="80" t="s">
        <v>109</v>
      </c>
      <c r="J99" s="25">
        <v>7.0</v>
      </c>
      <c r="K99" s="25">
        <v>23.0</v>
      </c>
      <c r="L99" s="22">
        <v>21.0</v>
      </c>
      <c r="M99" s="57">
        <v>2.0</v>
      </c>
      <c r="O99" s="41"/>
      <c r="P99" s="42"/>
      <c r="Q99" s="43"/>
      <c r="R99" s="44"/>
      <c r="S99" s="44"/>
    </row>
    <row r="100" ht="48.75" customHeight="1">
      <c r="A100" s="17">
        <v>19.0</v>
      </c>
      <c r="B100" s="27" t="s">
        <v>109</v>
      </c>
      <c r="C100" s="19" t="s">
        <v>137</v>
      </c>
      <c r="D100" s="12"/>
      <c r="E100" s="33">
        <v>0.8125</v>
      </c>
      <c r="F100" s="34"/>
      <c r="G100" s="35"/>
      <c r="H100" s="63" t="s">
        <v>187</v>
      </c>
      <c r="I100" s="18" t="s">
        <v>97</v>
      </c>
      <c r="J100" s="36">
        <v>21.0</v>
      </c>
      <c r="K100" s="37">
        <v>23.0</v>
      </c>
      <c r="L100" s="34">
        <v>22.0</v>
      </c>
      <c r="M100" s="74">
        <v>3.0</v>
      </c>
      <c r="N100" s="14"/>
    </row>
    <row r="101" ht="48.75" customHeight="1">
      <c r="A101" s="17">
        <v>20.0</v>
      </c>
      <c r="B101" s="18" t="s">
        <v>108</v>
      </c>
      <c r="C101" s="19" t="s">
        <v>139</v>
      </c>
      <c r="D101" s="12"/>
      <c r="E101" s="31"/>
      <c r="F101" s="34"/>
      <c r="G101" s="31"/>
      <c r="H101" s="31"/>
      <c r="I101" s="18" t="s">
        <v>135</v>
      </c>
      <c r="J101" s="36">
        <v>2.0</v>
      </c>
      <c r="K101" s="37">
        <v>1.0</v>
      </c>
      <c r="L101" s="34">
        <v>0.0</v>
      </c>
      <c r="M101" s="55">
        <v>0.0</v>
      </c>
      <c r="N101" s="40"/>
      <c r="O101" s="14"/>
      <c r="P101" s="15"/>
      <c r="Q101" s="15"/>
      <c r="R101" s="16"/>
      <c r="S101" s="16"/>
    </row>
    <row r="102" ht="48.75" customHeight="1">
      <c r="A102" s="17">
        <v>21.0</v>
      </c>
      <c r="B102" s="18" t="s">
        <v>128</v>
      </c>
      <c r="C102" s="19" t="s">
        <v>140</v>
      </c>
      <c r="D102" s="12"/>
      <c r="E102" s="21">
        <v>0.8125</v>
      </c>
      <c r="F102" s="22"/>
      <c r="G102" s="23"/>
      <c r="H102" s="60" t="s">
        <v>188</v>
      </c>
      <c r="I102" s="24" t="s">
        <v>98</v>
      </c>
      <c r="J102" s="25">
        <v>21.0</v>
      </c>
      <c r="K102" s="25">
        <v>22.0</v>
      </c>
      <c r="L102" s="22">
        <v>27.0</v>
      </c>
      <c r="M102" s="57">
        <v>3.0</v>
      </c>
      <c r="N102" s="40"/>
      <c r="O102" s="41"/>
      <c r="P102" s="42"/>
      <c r="Q102" s="43"/>
      <c r="R102" s="44"/>
      <c r="S102" s="44"/>
    </row>
    <row r="103" ht="48.75" customHeight="1">
      <c r="A103" s="17">
        <v>22.0</v>
      </c>
      <c r="B103" s="18" t="s">
        <v>106</v>
      </c>
      <c r="C103" s="19"/>
      <c r="D103" s="12"/>
      <c r="E103" s="31"/>
      <c r="F103" s="22"/>
      <c r="G103" s="31"/>
      <c r="H103" s="31"/>
      <c r="I103" s="24" t="s">
        <v>108</v>
      </c>
      <c r="J103" s="25">
        <v>5.0</v>
      </c>
      <c r="K103" s="25">
        <v>15.0</v>
      </c>
      <c r="L103" s="22">
        <v>18.0</v>
      </c>
      <c r="M103" s="57">
        <v>0.0</v>
      </c>
      <c r="N103" s="40"/>
      <c r="O103" s="41"/>
      <c r="P103" s="42"/>
      <c r="Q103" s="43"/>
      <c r="R103" s="44"/>
      <c r="S103" s="44"/>
    </row>
    <row r="104" ht="48.75" customHeight="1">
      <c r="A104" s="17"/>
      <c r="B104" s="18"/>
      <c r="C104" s="19"/>
      <c r="D104" s="12"/>
      <c r="E104" s="33">
        <v>0.8125</v>
      </c>
      <c r="F104" s="34"/>
      <c r="G104" s="35"/>
      <c r="H104" s="64" t="s">
        <v>189</v>
      </c>
      <c r="I104" s="18" t="s">
        <v>110</v>
      </c>
      <c r="J104" s="36" t="s">
        <v>190</v>
      </c>
      <c r="K104" s="37" t="s">
        <v>190</v>
      </c>
      <c r="L104" s="34" t="s">
        <v>190</v>
      </c>
      <c r="M104" s="59"/>
      <c r="N104" s="40"/>
      <c r="O104" s="41"/>
      <c r="P104" s="42"/>
      <c r="Q104" s="43"/>
      <c r="R104" s="44"/>
      <c r="S104" s="44"/>
    </row>
    <row r="105" ht="48.75" customHeight="1">
      <c r="A105" s="17"/>
      <c r="B105" s="18"/>
      <c r="C105" s="19"/>
      <c r="D105" s="12"/>
      <c r="E105" s="31"/>
      <c r="F105" s="34"/>
      <c r="G105" s="31"/>
      <c r="H105" s="31"/>
      <c r="I105" s="18" t="s">
        <v>114</v>
      </c>
      <c r="J105" s="36" t="s">
        <v>190</v>
      </c>
      <c r="K105" s="37" t="s">
        <v>190</v>
      </c>
      <c r="L105" s="34" t="s">
        <v>190</v>
      </c>
      <c r="M105" s="59"/>
      <c r="N105" s="40"/>
      <c r="O105" s="41"/>
      <c r="P105" s="42"/>
      <c r="Q105" s="43"/>
      <c r="R105" s="44"/>
      <c r="S105" s="44"/>
    </row>
    <row r="106" ht="48.75" customHeight="1">
      <c r="A106" s="17"/>
      <c r="B106" s="18"/>
      <c r="C106" s="19"/>
      <c r="D106" s="12"/>
      <c r="E106" s="21">
        <v>0.8125</v>
      </c>
      <c r="F106" s="22"/>
      <c r="G106" s="23"/>
      <c r="H106" s="60" t="s">
        <v>191</v>
      </c>
      <c r="I106" s="24" t="s">
        <v>103</v>
      </c>
      <c r="J106" s="25">
        <v>0.0</v>
      </c>
      <c r="K106" s="25">
        <v>3.0</v>
      </c>
      <c r="L106" s="22">
        <v>1.0</v>
      </c>
      <c r="M106" s="57">
        <v>0.0</v>
      </c>
      <c r="N106" s="40"/>
      <c r="O106" s="41"/>
      <c r="P106" s="42"/>
      <c r="Q106" s="43"/>
      <c r="R106" s="44"/>
      <c r="S106" s="44"/>
    </row>
    <row r="107" ht="48.75" customHeight="1">
      <c r="A107" s="17"/>
      <c r="B107" s="18"/>
      <c r="C107" s="19"/>
      <c r="D107" s="12"/>
      <c r="E107" s="31"/>
      <c r="F107" s="22"/>
      <c r="G107" s="31"/>
      <c r="H107" s="31"/>
      <c r="I107" s="24" t="s">
        <v>94</v>
      </c>
      <c r="J107" s="25">
        <v>22.0</v>
      </c>
      <c r="K107" s="25">
        <v>24.0</v>
      </c>
      <c r="L107" s="22">
        <v>21.0</v>
      </c>
      <c r="M107" s="57">
        <v>3.0</v>
      </c>
      <c r="N107" s="40"/>
      <c r="O107" s="41"/>
      <c r="P107" s="42"/>
      <c r="Q107" s="43"/>
      <c r="R107" s="44"/>
      <c r="S107" s="44"/>
    </row>
    <row r="108" ht="48.75" customHeight="1">
      <c r="A108" s="38"/>
      <c r="B108" s="39"/>
      <c r="C108" s="39"/>
      <c r="D108" s="39"/>
      <c r="E108" s="33">
        <v>0.8125</v>
      </c>
      <c r="F108" s="34"/>
      <c r="G108" s="35"/>
      <c r="H108" s="63" t="s">
        <v>192</v>
      </c>
      <c r="I108" s="18" t="s">
        <v>118</v>
      </c>
      <c r="J108" s="36">
        <v>21.0</v>
      </c>
      <c r="K108" s="37">
        <v>22.0</v>
      </c>
      <c r="L108" s="34">
        <v>18.0</v>
      </c>
      <c r="M108" s="59">
        <v>2.0</v>
      </c>
      <c r="N108" s="40"/>
      <c r="O108" s="41"/>
      <c r="P108" s="42"/>
      <c r="Q108" s="43"/>
      <c r="R108" s="44"/>
      <c r="S108" s="44"/>
    </row>
    <row r="109" ht="48.75" customHeight="1">
      <c r="A109" s="38"/>
      <c r="B109" s="39"/>
      <c r="C109" s="39"/>
      <c r="D109" s="39"/>
      <c r="E109" s="31"/>
      <c r="F109" s="34"/>
      <c r="G109" s="31"/>
      <c r="H109" s="31"/>
      <c r="I109" s="18" t="s">
        <v>131</v>
      </c>
      <c r="J109" s="36">
        <v>14.0</v>
      </c>
      <c r="K109" s="37">
        <v>7.0</v>
      </c>
      <c r="L109" s="34">
        <v>21.0</v>
      </c>
      <c r="M109" s="59">
        <v>1.0</v>
      </c>
      <c r="O109" s="41"/>
      <c r="P109" s="42"/>
      <c r="Q109" s="43"/>
      <c r="R109" s="44"/>
      <c r="S109" s="44"/>
    </row>
    <row r="110" ht="48.75" customHeight="1">
      <c r="A110" s="6"/>
      <c r="B110" s="2"/>
      <c r="C110" s="2"/>
      <c r="D110" s="2"/>
      <c r="E110" s="21">
        <v>0.8125</v>
      </c>
      <c r="F110" s="22"/>
      <c r="G110" s="23"/>
      <c r="H110" s="60" t="s">
        <v>193</v>
      </c>
      <c r="I110" s="24" t="s">
        <v>123</v>
      </c>
      <c r="J110" s="25">
        <v>1.0</v>
      </c>
      <c r="K110" s="25">
        <v>11.0</v>
      </c>
      <c r="L110" s="22">
        <v>2.0</v>
      </c>
      <c r="M110" s="79">
        <v>0.0</v>
      </c>
      <c r="N110" s="14"/>
    </row>
    <row r="111" ht="48.75" customHeight="1">
      <c r="A111" s="8" t="s">
        <v>3</v>
      </c>
      <c r="B111" s="8" t="s">
        <v>4</v>
      </c>
      <c r="C111" s="8" t="s">
        <v>5</v>
      </c>
      <c r="E111" s="31"/>
      <c r="F111" s="22"/>
      <c r="G111" s="31"/>
      <c r="H111" s="31"/>
      <c r="I111" s="24" t="s">
        <v>117</v>
      </c>
      <c r="J111" s="25">
        <v>21.0</v>
      </c>
      <c r="K111" s="25">
        <v>23.0</v>
      </c>
      <c r="L111" s="22">
        <v>24.0</v>
      </c>
      <c r="M111" s="62">
        <v>3.0</v>
      </c>
      <c r="N111" s="40"/>
      <c r="O111" s="14"/>
      <c r="P111" s="15"/>
      <c r="Q111" s="15"/>
      <c r="R111" s="16"/>
      <c r="S111" s="16"/>
    </row>
    <row r="112" ht="48.75" customHeight="1">
      <c r="A112" s="17">
        <v>1.0</v>
      </c>
      <c r="B112" s="18" t="s">
        <v>15</v>
      </c>
      <c r="C112" s="19" t="s">
        <v>16</v>
      </c>
      <c r="D112" s="12"/>
      <c r="E112" s="33">
        <v>0.8125</v>
      </c>
      <c r="F112" s="34"/>
      <c r="G112" s="35"/>
      <c r="H112" s="64"/>
      <c r="I112" s="36"/>
      <c r="J112" s="36"/>
      <c r="K112" s="37"/>
      <c r="L112" s="34"/>
      <c r="M112" s="59"/>
      <c r="N112" s="40"/>
      <c r="O112" s="41"/>
      <c r="P112" s="42"/>
      <c r="Q112" s="43"/>
      <c r="R112" s="44"/>
      <c r="S112" s="44"/>
    </row>
    <row r="113" ht="48.75" customHeight="1">
      <c r="A113" s="17">
        <v>2.0</v>
      </c>
      <c r="B113" s="18" t="s">
        <v>21</v>
      </c>
      <c r="C113" s="19" t="s">
        <v>22</v>
      </c>
      <c r="D113" s="12"/>
      <c r="E113" s="31"/>
      <c r="F113" s="34"/>
      <c r="G113" s="31"/>
      <c r="H113" s="31"/>
      <c r="I113" s="36"/>
      <c r="J113" s="36"/>
      <c r="K113" s="37"/>
      <c r="L113" s="34"/>
      <c r="M113" s="59"/>
      <c r="N113" s="40"/>
      <c r="O113" s="41"/>
      <c r="P113" s="42"/>
      <c r="Q113" s="43"/>
      <c r="R113" s="44"/>
      <c r="S113" s="44"/>
    </row>
    <row r="114" ht="48.75" customHeight="1">
      <c r="A114" s="17">
        <v>3.0</v>
      </c>
      <c r="B114" s="18" t="s">
        <v>24</v>
      </c>
      <c r="C114" s="19" t="s">
        <v>25</v>
      </c>
      <c r="D114" s="12"/>
      <c r="E114" s="21">
        <v>0.8541666666666666</v>
      </c>
      <c r="F114" s="22"/>
      <c r="G114" s="23"/>
      <c r="H114" s="60" t="s">
        <v>194</v>
      </c>
      <c r="I114" s="24" t="s">
        <v>97</v>
      </c>
      <c r="J114" s="25">
        <v>18.0</v>
      </c>
      <c r="K114" s="25">
        <v>24.0</v>
      </c>
      <c r="L114" s="22">
        <v>11.0</v>
      </c>
      <c r="M114" s="57">
        <v>1.0</v>
      </c>
      <c r="N114" s="40"/>
      <c r="O114" s="41"/>
      <c r="P114" s="42"/>
      <c r="Q114" s="43"/>
      <c r="R114" s="44"/>
      <c r="S114" s="44"/>
    </row>
    <row r="115" ht="48.75" customHeight="1">
      <c r="A115" s="17">
        <v>4.0</v>
      </c>
      <c r="B115" s="18" t="s">
        <v>19</v>
      </c>
      <c r="C115" s="19" t="s">
        <v>27</v>
      </c>
      <c r="D115" s="12"/>
      <c r="E115" s="31"/>
      <c r="F115" s="22"/>
      <c r="G115" s="31"/>
      <c r="H115" s="31"/>
      <c r="I115" s="24" t="s">
        <v>106</v>
      </c>
      <c r="J115" s="25">
        <v>23.0</v>
      </c>
      <c r="K115" s="25">
        <v>10.0</v>
      </c>
      <c r="L115" s="22">
        <v>26.0</v>
      </c>
      <c r="M115" s="57">
        <v>2.0</v>
      </c>
      <c r="N115" s="40"/>
      <c r="O115" s="41"/>
      <c r="P115" s="42"/>
      <c r="Q115" s="43"/>
      <c r="R115" s="44"/>
      <c r="S115" s="44"/>
    </row>
    <row r="116" ht="48.75" customHeight="1">
      <c r="A116" s="17">
        <v>5.0</v>
      </c>
      <c r="B116" s="18" t="s">
        <v>23</v>
      </c>
      <c r="C116" s="19" t="s">
        <v>28</v>
      </c>
      <c r="D116" s="12"/>
      <c r="E116" s="33">
        <v>0.8541666666666666</v>
      </c>
      <c r="F116" s="34"/>
      <c r="G116" s="35"/>
      <c r="H116" s="64" t="s">
        <v>195</v>
      </c>
      <c r="I116" s="18" t="s">
        <v>94</v>
      </c>
      <c r="J116" s="36">
        <v>21.0</v>
      </c>
      <c r="K116" s="37">
        <v>21.0</v>
      </c>
      <c r="L116" s="34">
        <v>21.0</v>
      </c>
      <c r="M116" s="59">
        <v>3.0</v>
      </c>
      <c r="N116" s="40"/>
      <c r="O116" s="41"/>
      <c r="P116" s="42"/>
      <c r="Q116" s="43"/>
      <c r="R116" s="44"/>
      <c r="S116" s="44"/>
    </row>
    <row r="117" ht="48.75" customHeight="1">
      <c r="A117" s="17">
        <v>6.0</v>
      </c>
      <c r="B117" s="18" t="s">
        <v>20</v>
      </c>
      <c r="C117" s="19" t="s">
        <v>30</v>
      </c>
      <c r="D117" s="12"/>
      <c r="E117" s="31"/>
      <c r="F117" s="34"/>
      <c r="G117" s="31"/>
      <c r="H117" s="31"/>
      <c r="I117" s="18" t="s">
        <v>128</v>
      </c>
      <c r="J117" s="36">
        <v>6.0</v>
      </c>
      <c r="K117" s="37">
        <v>9.0</v>
      </c>
      <c r="L117" s="34">
        <v>2.0</v>
      </c>
      <c r="M117" s="59">
        <v>0.0</v>
      </c>
      <c r="N117" s="40"/>
      <c r="O117" s="41"/>
      <c r="P117" s="42"/>
      <c r="Q117" s="43"/>
      <c r="R117" s="44"/>
      <c r="S117" s="44"/>
    </row>
    <row r="118" ht="48.75" customHeight="1">
      <c r="A118" s="38"/>
      <c r="B118" s="39"/>
      <c r="C118" s="39"/>
      <c r="D118" s="39"/>
      <c r="E118" s="69"/>
      <c r="F118" s="70"/>
      <c r="G118" s="34"/>
      <c r="H118" s="71"/>
      <c r="I118" s="18"/>
      <c r="J118" s="36"/>
      <c r="K118" s="36"/>
      <c r="L118" s="37"/>
      <c r="M118" s="59"/>
      <c r="N118" s="40"/>
      <c r="O118" s="41"/>
      <c r="P118" s="42" t="s">
        <v>0</v>
      </c>
      <c r="Q118" s="43"/>
      <c r="R118" s="44"/>
      <c r="S118" s="44"/>
    </row>
    <row r="119" ht="48.75" customHeight="1">
      <c r="A119" s="38"/>
      <c r="B119" s="39"/>
      <c r="C119" s="39"/>
      <c r="D119" s="39"/>
      <c r="E119" s="56">
        <v>0.8541666666666666</v>
      </c>
      <c r="F119" s="21"/>
      <c r="G119" s="22"/>
      <c r="H119" s="23" t="s">
        <v>196</v>
      </c>
      <c r="I119" s="24" t="s">
        <v>123</v>
      </c>
      <c r="J119" s="25" t="s">
        <v>190</v>
      </c>
      <c r="K119" s="25" t="s">
        <v>190</v>
      </c>
      <c r="L119" s="25" t="s">
        <v>190</v>
      </c>
      <c r="M119" s="57"/>
      <c r="N119" s="40"/>
      <c r="O119" s="41"/>
      <c r="P119" s="42"/>
      <c r="Q119" s="43"/>
      <c r="R119" s="44"/>
      <c r="S119" s="44"/>
    </row>
    <row r="120" ht="48.75" customHeight="1">
      <c r="A120" s="6"/>
      <c r="B120" s="2"/>
      <c r="C120" s="2"/>
      <c r="D120" s="2"/>
      <c r="E120" s="31"/>
      <c r="F120" s="31"/>
      <c r="G120" s="22"/>
      <c r="H120" s="31"/>
      <c r="I120" s="24" t="s">
        <v>131</v>
      </c>
      <c r="J120" s="25" t="s">
        <v>190</v>
      </c>
      <c r="K120" s="25" t="s">
        <v>190</v>
      </c>
      <c r="L120" s="25" t="s">
        <v>190</v>
      </c>
      <c r="M120" s="61"/>
    </row>
    <row r="121" ht="48.75" customHeight="1">
      <c r="A121" s="8" t="s">
        <v>3</v>
      </c>
      <c r="B121" s="8" t="s">
        <v>4</v>
      </c>
      <c r="C121" s="8" t="s">
        <v>5</v>
      </c>
      <c r="E121" s="58">
        <v>0.8541666666666666</v>
      </c>
      <c r="F121" s="33"/>
      <c r="G121" s="34"/>
      <c r="H121" s="35" t="s">
        <v>197</v>
      </c>
      <c r="I121" s="18" t="s">
        <v>120</v>
      </c>
      <c r="J121" s="36">
        <v>23.0</v>
      </c>
      <c r="K121" s="36">
        <v>19.0</v>
      </c>
      <c r="L121" s="37">
        <v>24.0</v>
      </c>
      <c r="M121" s="55">
        <v>2.0</v>
      </c>
      <c r="N121" s="14"/>
      <c r="O121" s="14"/>
      <c r="P121" s="15"/>
      <c r="Q121" s="15"/>
      <c r="R121" s="16"/>
      <c r="S121" s="16"/>
    </row>
    <row r="122" ht="48.75" customHeight="1">
      <c r="A122" s="17">
        <v>1.0</v>
      </c>
      <c r="B122" s="18" t="s">
        <v>15</v>
      </c>
      <c r="C122" s="19" t="s">
        <v>16</v>
      </c>
      <c r="D122" s="12"/>
      <c r="E122" s="31"/>
      <c r="F122" s="31"/>
      <c r="G122" s="34"/>
      <c r="H122" s="31"/>
      <c r="I122" s="18" t="s">
        <v>108</v>
      </c>
      <c r="J122" s="36">
        <v>12.0</v>
      </c>
      <c r="K122" s="36">
        <v>23.0</v>
      </c>
      <c r="L122" s="37">
        <v>14.0</v>
      </c>
      <c r="M122" s="59">
        <v>1.0</v>
      </c>
      <c r="N122" s="40"/>
      <c r="O122" s="41"/>
      <c r="P122" s="42"/>
      <c r="Q122" s="43"/>
      <c r="R122" s="44"/>
      <c r="S122" s="44"/>
    </row>
    <row r="123" ht="48.75" customHeight="1">
      <c r="A123" s="17">
        <v>2.0</v>
      </c>
      <c r="B123" s="18" t="s">
        <v>21</v>
      </c>
      <c r="C123" s="19" t="s">
        <v>22</v>
      </c>
      <c r="D123" s="12"/>
      <c r="E123" s="69"/>
      <c r="F123" s="70"/>
      <c r="G123" s="34"/>
      <c r="H123" s="71"/>
      <c r="I123" s="18"/>
      <c r="J123" s="36"/>
      <c r="K123" s="36"/>
      <c r="L123" s="37"/>
      <c r="M123" s="59"/>
      <c r="N123" s="40"/>
      <c r="O123" s="41"/>
      <c r="P123" s="42"/>
      <c r="Q123" s="43"/>
      <c r="R123" s="44"/>
      <c r="S123" s="44"/>
    </row>
    <row r="124" ht="48.75" customHeight="1">
      <c r="A124" s="17">
        <v>3.0</v>
      </c>
      <c r="B124" s="18" t="s">
        <v>24</v>
      </c>
      <c r="C124" s="19" t="s">
        <v>25</v>
      </c>
      <c r="D124" s="12"/>
      <c r="E124" s="56">
        <v>0.8541666666666666</v>
      </c>
      <c r="F124" s="21"/>
      <c r="G124" s="22"/>
      <c r="H124" s="23" t="s">
        <v>198</v>
      </c>
      <c r="I124" s="24" t="s">
        <v>95</v>
      </c>
      <c r="J124" s="25">
        <v>21.0</v>
      </c>
      <c r="K124" s="25">
        <v>21.0</v>
      </c>
      <c r="L124" s="25">
        <v>22.0</v>
      </c>
      <c r="M124" s="57">
        <v>3.0</v>
      </c>
      <c r="N124" s="40"/>
      <c r="O124" s="41"/>
      <c r="P124" s="42"/>
      <c r="Q124" s="43"/>
      <c r="R124" s="44"/>
      <c r="S124" s="44"/>
    </row>
    <row r="125" ht="48.75" customHeight="1">
      <c r="A125" s="17">
        <v>4.0</v>
      </c>
      <c r="B125" s="18" t="s">
        <v>19</v>
      </c>
      <c r="C125" s="19" t="s">
        <v>27</v>
      </c>
      <c r="D125" s="12"/>
      <c r="E125" s="31"/>
      <c r="F125" s="31"/>
      <c r="G125" s="22"/>
      <c r="H125" s="31"/>
      <c r="I125" s="24" t="s">
        <v>135</v>
      </c>
      <c r="J125" s="25">
        <v>0.0</v>
      </c>
      <c r="K125" s="25">
        <v>5.0</v>
      </c>
      <c r="L125" s="25">
        <v>4.0</v>
      </c>
      <c r="M125" s="57">
        <v>0.0</v>
      </c>
      <c r="N125" s="40"/>
      <c r="O125" s="41"/>
      <c r="P125" s="42"/>
      <c r="Q125" s="43"/>
      <c r="R125" s="44"/>
      <c r="S125" s="44"/>
    </row>
    <row r="126" ht="48.75" customHeight="1">
      <c r="A126" s="17">
        <v>5.0</v>
      </c>
      <c r="B126" s="18" t="s">
        <v>23</v>
      </c>
      <c r="C126" s="19" t="s">
        <v>28</v>
      </c>
      <c r="D126" s="12"/>
      <c r="E126" s="58">
        <v>0.8541666666666666</v>
      </c>
      <c r="F126" s="33"/>
      <c r="G126" s="34"/>
      <c r="H126" s="35" t="s">
        <v>199</v>
      </c>
      <c r="I126" s="18" t="s">
        <v>93</v>
      </c>
      <c r="J126" s="36">
        <v>2.0</v>
      </c>
      <c r="K126" s="36">
        <v>3.0</v>
      </c>
      <c r="L126" s="36">
        <v>1.0</v>
      </c>
      <c r="M126" s="59">
        <v>0.0</v>
      </c>
      <c r="N126" s="40"/>
      <c r="O126" s="41"/>
      <c r="P126" s="42"/>
      <c r="Q126" s="43"/>
      <c r="R126" s="44"/>
      <c r="S126" s="44"/>
    </row>
    <row r="127" ht="48.75" customHeight="1">
      <c r="A127" s="17">
        <v>6.0</v>
      </c>
      <c r="B127" s="18" t="s">
        <v>20</v>
      </c>
      <c r="C127" s="19" t="s">
        <v>30</v>
      </c>
      <c r="D127" s="12"/>
      <c r="E127" s="31"/>
      <c r="F127" s="31"/>
      <c r="G127" s="34"/>
      <c r="H127" s="31"/>
      <c r="I127" s="18" t="s">
        <v>117</v>
      </c>
      <c r="J127" s="36">
        <v>23.0</v>
      </c>
      <c r="K127" s="36">
        <v>25.0</v>
      </c>
      <c r="L127" s="36">
        <v>24.0</v>
      </c>
      <c r="M127" s="59">
        <v>3.0</v>
      </c>
      <c r="N127" s="40"/>
      <c r="O127" s="41"/>
      <c r="P127" s="42"/>
      <c r="Q127" s="43"/>
      <c r="R127" s="44"/>
      <c r="S127" s="44"/>
    </row>
    <row r="128" ht="48.75" customHeight="1">
      <c r="A128" s="38"/>
      <c r="B128" s="39"/>
      <c r="C128" s="39"/>
      <c r="D128" s="39"/>
      <c r="E128" s="56">
        <v>0.8541666666666666</v>
      </c>
      <c r="F128" s="21"/>
      <c r="G128" s="22"/>
      <c r="H128" s="23" t="s">
        <v>46</v>
      </c>
      <c r="I128" s="24" t="s">
        <v>99</v>
      </c>
      <c r="J128" s="25">
        <v>25.0</v>
      </c>
      <c r="K128" s="25">
        <v>21.0</v>
      </c>
      <c r="L128" s="25">
        <v>24.0</v>
      </c>
      <c r="M128" s="57">
        <v>3.0</v>
      </c>
      <c r="N128" s="40"/>
      <c r="O128" s="41"/>
      <c r="P128" s="42"/>
      <c r="Q128" s="43"/>
      <c r="R128" s="44"/>
      <c r="S128" s="44"/>
    </row>
    <row r="129" ht="48.75" customHeight="1">
      <c r="A129" s="38"/>
      <c r="B129" s="39"/>
      <c r="C129" s="39"/>
      <c r="D129" s="39"/>
      <c r="E129" s="31"/>
      <c r="F129" s="31"/>
      <c r="G129" s="22"/>
      <c r="H129" s="31"/>
      <c r="I129" s="24" t="s">
        <v>107</v>
      </c>
      <c r="J129" s="25">
        <v>4.0</v>
      </c>
      <c r="K129" s="25">
        <v>9.0</v>
      </c>
      <c r="L129" s="25">
        <v>1.0</v>
      </c>
      <c r="M129" s="57">
        <v>0.0</v>
      </c>
      <c r="N129" s="40"/>
      <c r="O129" s="41"/>
      <c r="P129" s="42"/>
      <c r="Q129" s="43"/>
      <c r="R129" s="44"/>
      <c r="S129" s="44"/>
    </row>
    <row r="130" ht="48.75" customHeight="1">
      <c r="A130" s="6"/>
      <c r="B130" s="2"/>
      <c r="C130" s="2"/>
      <c r="D130" s="2"/>
      <c r="E130" s="58">
        <v>0.8541666666666666</v>
      </c>
      <c r="F130" s="33"/>
      <c r="G130" s="34"/>
      <c r="H130" s="35" t="s">
        <v>167</v>
      </c>
      <c r="I130" s="18" t="s">
        <v>118</v>
      </c>
      <c r="J130" s="36">
        <v>11.0</v>
      </c>
      <c r="K130" s="36">
        <v>14.0</v>
      </c>
      <c r="L130" s="36">
        <v>5.0</v>
      </c>
      <c r="M130" s="34">
        <v>0.0</v>
      </c>
    </row>
    <row r="131" ht="48.75" customHeight="1">
      <c r="A131" s="8" t="s">
        <v>3</v>
      </c>
      <c r="B131" s="8" t="s">
        <v>4</v>
      </c>
      <c r="C131" s="8" t="s">
        <v>5</v>
      </c>
      <c r="E131" s="31"/>
      <c r="F131" s="31"/>
      <c r="G131" s="34"/>
      <c r="H131" s="31"/>
      <c r="I131" s="18" t="s">
        <v>113</v>
      </c>
      <c r="J131" s="36">
        <v>22.0</v>
      </c>
      <c r="K131" s="36">
        <v>22.0</v>
      </c>
      <c r="L131" s="36">
        <v>21.0</v>
      </c>
      <c r="M131" s="34">
        <v>3.0</v>
      </c>
      <c r="N131" s="14"/>
      <c r="O131" s="14"/>
      <c r="P131" s="15"/>
      <c r="Q131" s="15"/>
      <c r="R131" s="16"/>
      <c r="S131" s="16"/>
    </row>
    <row r="132" ht="48.75" customHeight="1">
      <c r="A132" s="17">
        <v>1.0</v>
      </c>
      <c r="B132" s="18" t="s">
        <v>15</v>
      </c>
      <c r="C132" s="19" t="s">
        <v>16</v>
      </c>
      <c r="D132" s="12"/>
      <c r="E132" s="20"/>
      <c r="F132" s="21"/>
      <c r="G132" s="22"/>
      <c r="H132" s="23"/>
      <c r="I132" s="24"/>
      <c r="J132" s="25"/>
      <c r="K132" s="25"/>
      <c r="L132" s="25"/>
      <c r="M132" s="22"/>
      <c r="N132" s="40"/>
      <c r="O132" s="41"/>
      <c r="P132" s="42"/>
      <c r="Q132" s="43"/>
      <c r="R132" s="44"/>
      <c r="S132" s="44"/>
    </row>
    <row r="133" ht="48.75" customHeight="1">
      <c r="A133" s="17">
        <v>2.0</v>
      </c>
      <c r="B133" s="18" t="s">
        <v>21</v>
      </c>
      <c r="C133" s="19" t="s">
        <v>22</v>
      </c>
      <c r="D133" s="12"/>
      <c r="E133" s="31"/>
      <c r="F133" s="31"/>
      <c r="G133" s="22"/>
      <c r="H133" s="31"/>
      <c r="I133" s="24"/>
      <c r="J133" s="25"/>
      <c r="K133" s="25"/>
      <c r="L133" s="25"/>
      <c r="M133" s="22"/>
      <c r="N133" s="40"/>
      <c r="O133" s="41"/>
      <c r="P133" s="42"/>
      <c r="Q133" s="43"/>
      <c r="R133" s="44"/>
      <c r="S133" s="44"/>
    </row>
    <row r="134" ht="48.75" customHeight="1">
      <c r="A134" s="17">
        <v>3.0</v>
      </c>
      <c r="B134" s="18" t="s">
        <v>24</v>
      </c>
      <c r="C134" s="19" t="s">
        <v>25</v>
      </c>
      <c r="D134" s="12"/>
      <c r="E134" s="56">
        <v>0.7708333333333334</v>
      </c>
      <c r="F134" s="22"/>
      <c r="G134" s="23"/>
      <c r="H134" s="60"/>
      <c r="I134" s="24"/>
      <c r="J134" s="25"/>
      <c r="K134" s="25"/>
      <c r="L134" s="22"/>
      <c r="M134" s="81"/>
      <c r="N134" s="40"/>
      <c r="O134" s="41"/>
      <c r="P134" s="42"/>
      <c r="Q134" s="43"/>
      <c r="R134" s="44"/>
      <c r="S134" s="44"/>
    </row>
    <row r="135" ht="48.75" customHeight="1">
      <c r="A135" s="17">
        <v>4.0</v>
      </c>
      <c r="B135" s="18" t="s">
        <v>19</v>
      </c>
      <c r="C135" s="19" t="s">
        <v>27</v>
      </c>
      <c r="D135" s="12"/>
      <c r="E135" s="31"/>
      <c r="F135" s="22"/>
      <c r="G135" s="31"/>
      <c r="H135" s="31"/>
      <c r="I135" s="24"/>
      <c r="J135" s="25"/>
      <c r="K135" s="25"/>
      <c r="L135" s="22"/>
      <c r="M135" s="81"/>
      <c r="N135" s="40"/>
      <c r="O135" s="41"/>
      <c r="P135" s="42"/>
      <c r="Q135" s="43"/>
      <c r="R135" s="44"/>
      <c r="S135" s="44"/>
    </row>
    <row r="136" ht="48.75" customHeight="1">
      <c r="A136" s="17">
        <v>5.0</v>
      </c>
      <c r="B136" s="18" t="s">
        <v>23</v>
      </c>
      <c r="C136" s="19" t="s">
        <v>28</v>
      </c>
      <c r="D136" s="12"/>
      <c r="E136" s="33">
        <v>0.8125</v>
      </c>
      <c r="F136" s="34"/>
      <c r="G136" s="35"/>
      <c r="H136" s="64"/>
      <c r="I136" s="18"/>
      <c r="J136" s="36"/>
      <c r="K136" s="37"/>
      <c r="L136" s="34"/>
      <c r="M136" s="26"/>
      <c r="N136" s="40"/>
      <c r="O136" s="41"/>
      <c r="P136" s="42"/>
      <c r="Q136" s="43"/>
      <c r="R136" s="44"/>
      <c r="S136" s="44"/>
    </row>
    <row r="137" ht="48.75" customHeight="1">
      <c r="A137" s="17">
        <v>6.0</v>
      </c>
      <c r="B137" s="18" t="s">
        <v>20</v>
      </c>
      <c r="C137" s="19" t="s">
        <v>30</v>
      </c>
      <c r="D137" s="12"/>
      <c r="E137" s="31"/>
      <c r="F137" s="34"/>
      <c r="G137" s="31"/>
      <c r="H137" s="31"/>
      <c r="I137" s="18"/>
      <c r="J137" s="36"/>
      <c r="K137" s="37"/>
      <c r="L137" s="34"/>
      <c r="M137" s="26"/>
      <c r="N137" s="40"/>
      <c r="O137" s="41"/>
      <c r="P137" s="42"/>
      <c r="Q137" s="43"/>
      <c r="R137" s="44"/>
      <c r="S137" s="44"/>
    </row>
    <row r="138" ht="48.75" customHeight="1">
      <c r="A138" s="38"/>
      <c r="B138" s="39"/>
      <c r="C138" s="39"/>
      <c r="D138" s="39"/>
      <c r="E138" s="21">
        <v>0.8125</v>
      </c>
      <c r="F138" s="22"/>
      <c r="G138" s="23"/>
      <c r="H138" s="60"/>
      <c r="I138" s="24"/>
      <c r="J138" s="25"/>
      <c r="K138" s="25"/>
      <c r="L138" s="22"/>
      <c r="M138" s="81"/>
      <c r="N138" s="40"/>
      <c r="O138" s="41"/>
      <c r="P138" s="42"/>
      <c r="Q138" s="43"/>
      <c r="R138" s="44"/>
      <c r="S138" s="44"/>
    </row>
    <row r="139" ht="48.75" customHeight="1">
      <c r="A139" s="38"/>
      <c r="B139" s="39"/>
      <c r="C139" s="39"/>
      <c r="D139" s="39"/>
      <c r="E139" s="31"/>
      <c r="F139" s="22"/>
      <c r="G139" s="31"/>
      <c r="H139" s="31"/>
      <c r="I139" s="24"/>
      <c r="J139" s="25"/>
      <c r="K139" s="25"/>
      <c r="L139" s="22"/>
      <c r="M139" s="81"/>
      <c r="N139" s="40"/>
      <c r="O139" s="41"/>
      <c r="P139" s="42"/>
      <c r="Q139" s="43"/>
      <c r="R139" s="44"/>
      <c r="S139" s="44"/>
    </row>
    <row r="140" ht="48.75" customHeight="1">
      <c r="A140" s="6"/>
      <c r="B140" s="2"/>
      <c r="C140" s="2"/>
      <c r="D140" s="2"/>
      <c r="E140" s="33">
        <v>0.8125</v>
      </c>
      <c r="F140" s="34"/>
      <c r="G140" s="35"/>
      <c r="H140" s="63"/>
      <c r="I140" s="18"/>
      <c r="J140" s="36"/>
      <c r="K140" s="37"/>
      <c r="L140" s="34"/>
      <c r="M140" s="26"/>
    </row>
    <row r="141" ht="48.75" customHeight="1">
      <c r="A141" s="8" t="s">
        <v>3</v>
      </c>
      <c r="B141" s="8" t="s">
        <v>4</v>
      </c>
      <c r="C141" s="8" t="s">
        <v>5</v>
      </c>
      <c r="E141" s="31"/>
      <c r="F141" s="34"/>
      <c r="G141" s="31"/>
      <c r="H141" s="31"/>
      <c r="I141" s="18"/>
      <c r="J141" s="36"/>
      <c r="K141" s="37"/>
      <c r="L141" s="34"/>
      <c r="M141" s="26"/>
      <c r="N141" s="14"/>
      <c r="O141" s="14"/>
      <c r="P141" s="15"/>
      <c r="Q141" s="15"/>
      <c r="R141" s="16"/>
      <c r="S141" s="16"/>
    </row>
    <row r="142" ht="48.75" customHeight="1">
      <c r="A142" s="17">
        <v>1.0</v>
      </c>
      <c r="B142" s="18" t="s">
        <v>15</v>
      </c>
      <c r="C142" s="19" t="s">
        <v>16</v>
      </c>
      <c r="D142" s="12"/>
      <c r="E142" s="21">
        <v>0.8125</v>
      </c>
      <c r="F142" s="22"/>
      <c r="G142" s="23"/>
      <c r="H142" s="60"/>
      <c r="I142" s="24"/>
      <c r="J142" s="25"/>
      <c r="K142" s="25"/>
      <c r="L142" s="22"/>
      <c r="M142" s="81"/>
      <c r="N142" s="40"/>
      <c r="O142" s="41"/>
      <c r="P142" s="42"/>
      <c r="Q142" s="43"/>
      <c r="R142" s="44"/>
      <c r="S142" s="44"/>
    </row>
    <row r="143" ht="48.75" customHeight="1">
      <c r="A143" s="17">
        <v>2.0</v>
      </c>
      <c r="B143" s="18" t="s">
        <v>21</v>
      </c>
      <c r="C143" s="19" t="s">
        <v>22</v>
      </c>
      <c r="D143" s="12"/>
      <c r="E143" s="31"/>
      <c r="F143" s="22"/>
      <c r="G143" s="31"/>
      <c r="H143" s="31"/>
      <c r="I143" s="24"/>
      <c r="J143" s="25"/>
      <c r="K143" s="25"/>
      <c r="L143" s="22"/>
      <c r="M143" s="81"/>
      <c r="N143" s="40"/>
      <c r="O143" s="41"/>
      <c r="P143" s="42"/>
      <c r="Q143" s="43"/>
      <c r="R143" s="44"/>
      <c r="S143" s="44"/>
    </row>
    <row r="144" ht="48.75" customHeight="1">
      <c r="A144" s="17">
        <v>3.0</v>
      </c>
      <c r="B144" s="18" t="s">
        <v>24</v>
      </c>
      <c r="C144" s="19" t="s">
        <v>25</v>
      </c>
      <c r="D144" s="12"/>
      <c r="E144" s="33">
        <v>0.8125</v>
      </c>
      <c r="F144" s="34"/>
      <c r="G144" s="35"/>
      <c r="H144" s="64"/>
      <c r="I144" s="18"/>
      <c r="J144" s="36"/>
      <c r="K144" s="37"/>
      <c r="L144" s="34"/>
      <c r="M144" s="26"/>
      <c r="N144" s="40"/>
      <c r="O144" s="41"/>
      <c r="P144" s="42"/>
      <c r="Q144" s="43"/>
      <c r="R144" s="44"/>
      <c r="S144" s="44"/>
    </row>
    <row r="145" ht="48.75" customHeight="1">
      <c r="A145" s="17">
        <v>4.0</v>
      </c>
      <c r="B145" s="18" t="s">
        <v>19</v>
      </c>
      <c r="C145" s="19" t="s">
        <v>27</v>
      </c>
      <c r="D145" s="12"/>
      <c r="E145" s="31"/>
      <c r="F145" s="34"/>
      <c r="G145" s="31"/>
      <c r="H145" s="31"/>
      <c r="I145" s="18"/>
      <c r="J145" s="36"/>
      <c r="K145" s="37"/>
      <c r="L145" s="34"/>
      <c r="M145" s="26"/>
      <c r="N145" s="40"/>
      <c r="O145" s="41"/>
      <c r="P145" s="42"/>
      <c r="Q145" s="43"/>
      <c r="R145" s="44"/>
      <c r="S145" s="44"/>
    </row>
    <row r="146" ht="48.75" customHeight="1">
      <c r="A146" s="17">
        <v>5.0</v>
      </c>
      <c r="B146" s="18" t="s">
        <v>23</v>
      </c>
      <c r="C146" s="19" t="s">
        <v>28</v>
      </c>
      <c r="D146" s="12"/>
      <c r="E146" s="21">
        <v>0.8125</v>
      </c>
      <c r="F146" s="22"/>
      <c r="G146" s="23"/>
      <c r="H146" s="60"/>
      <c r="I146" s="24"/>
      <c r="J146" s="25"/>
      <c r="K146" s="25"/>
      <c r="L146" s="22"/>
      <c r="M146" s="81"/>
      <c r="N146" s="40"/>
      <c r="O146" s="41"/>
      <c r="P146" s="42"/>
      <c r="Q146" s="43"/>
      <c r="R146" s="44"/>
      <c r="S146" s="44"/>
    </row>
    <row r="147" ht="48.75" customHeight="1">
      <c r="A147" s="17">
        <v>6.0</v>
      </c>
      <c r="B147" s="18" t="s">
        <v>20</v>
      </c>
      <c r="C147" s="19" t="s">
        <v>30</v>
      </c>
      <c r="D147" s="12"/>
      <c r="E147" s="31"/>
      <c r="F147" s="22"/>
      <c r="G147" s="31"/>
      <c r="H147" s="31"/>
      <c r="I147" s="24"/>
      <c r="J147" s="25"/>
      <c r="K147" s="25"/>
      <c r="L147" s="22"/>
      <c r="M147" s="81"/>
      <c r="N147" s="40"/>
      <c r="O147" s="41"/>
      <c r="P147" s="42"/>
      <c r="Q147" s="43"/>
      <c r="R147" s="44"/>
      <c r="S147" s="44"/>
    </row>
    <row r="148" ht="48.75" customHeight="1">
      <c r="A148" s="38"/>
      <c r="B148" s="39"/>
      <c r="C148" s="39"/>
      <c r="D148" s="39"/>
      <c r="E148" s="33">
        <v>0.8125</v>
      </c>
      <c r="F148" s="34"/>
      <c r="G148" s="35"/>
      <c r="H148" s="63"/>
      <c r="I148" s="18"/>
      <c r="J148" s="36"/>
      <c r="K148" s="37"/>
      <c r="L148" s="34"/>
      <c r="M148" s="26"/>
      <c r="N148" s="40"/>
      <c r="O148" s="41"/>
      <c r="P148" s="42"/>
      <c r="Q148" s="43"/>
      <c r="R148" s="44"/>
      <c r="S148" s="44"/>
    </row>
    <row r="149" ht="48.75" customHeight="1">
      <c r="A149" s="38"/>
      <c r="B149" s="39"/>
      <c r="C149" s="39"/>
      <c r="D149" s="39"/>
      <c r="E149" s="31"/>
      <c r="F149" s="34"/>
      <c r="G149" s="31"/>
      <c r="H149" s="31"/>
      <c r="I149" s="18"/>
      <c r="J149" s="36"/>
      <c r="K149" s="37"/>
      <c r="L149" s="34"/>
      <c r="M149" s="26"/>
      <c r="N149" s="40"/>
      <c r="O149" s="41"/>
      <c r="P149" s="42"/>
      <c r="Q149" s="43"/>
      <c r="R149" s="44"/>
      <c r="S149" s="44"/>
    </row>
    <row r="150" ht="48.75" customHeight="1">
      <c r="A150" s="6"/>
      <c r="B150" s="2"/>
      <c r="C150" s="2"/>
      <c r="D150" s="2"/>
      <c r="E150" s="21">
        <v>0.8125</v>
      </c>
      <c r="F150" s="22"/>
      <c r="G150" s="23"/>
      <c r="H150" s="60"/>
      <c r="I150" s="25"/>
      <c r="J150" s="25"/>
      <c r="K150" s="25"/>
      <c r="L150" s="22"/>
      <c r="M150" s="81"/>
    </row>
    <row r="151" ht="48.75" customHeight="1">
      <c r="A151" s="8" t="s">
        <v>3</v>
      </c>
      <c r="B151" s="8" t="s">
        <v>4</v>
      </c>
      <c r="C151" s="8" t="s">
        <v>5</v>
      </c>
      <c r="E151" s="31"/>
      <c r="F151" s="22"/>
      <c r="G151" s="31"/>
      <c r="H151" s="31"/>
      <c r="I151" s="25"/>
      <c r="J151" s="25"/>
      <c r="K151" s="25"/>
      <c r="L151" s="22"/>
      <c r="M151" s="81"/>
      <c r="N151" s="14"/>
      <c r="O151" s="14"/>
      <c r="P151" s="15"/>
      <c r="Q151" s="15"/>
      <c r="R151" s="16"/>
      <c r="S151" s="16"/>
    </row>
    <row r="152" ht="48.75" customHeight="1">
      <c r="A152" s="17">
        <v>1.0</v>
      </c>
      <c r="B152" s="18" t="s">
        <v>15</v>
      </c>
      <c r="C152" s="19" t="s">
        <v>16</v>
      </c>
      <c r="D152" s="12"/>
      <c r="E152" s="33">
        <v>0.8125</v>
      </c>
      <c r="F152" s="34"/>
      <c r="G152" s="35"/>
      <c r="H152" s="64"/>
      <c r="I152" s="36"/>
      <c r="J152" s="36"/>
      <c r="K152" s="37"/>
      <c r="L152" s="34"/>
      <c r="M152" s="26"/>
      <c r="N152" s="40"/>
      <c r="O152" s="41"/>
      <c r="P152" s="42"/>
      <c r="Q152" s="43"/>
      <c r="R152" s="44"/>
      <c r="S152" s="44"/>
    </row>
    <row r="153" ht="48.75" customHeight="1">
      <c r="A153" s="17">
        <v>2.0</v>
      </c>
      <c r="B153" s="18" t="s">
        <v>21</v>
      </c>
      <c r="C153" s="19" t="s">
        <v>22</v>
      </c>
      <c r="D153" s="12"/>
      <c r="E153" s="31"/>
      <c r="F153" s="34"/>
      <c r="G153" s="31"/>
      <c r="H153" s="31"/>
      <c r="I153" s="36"/>
      <c r="J153" s="36"/>
      <c r="K153" s="37"/>
      <c r="L153" s="34"/>
      <c r="M153" s="26"/>
      <c r="N153" s="40"/>
      <c r="O153" s="41"/>
      <c r="P153" s="42"/>
      <c r="Q153" s="43"/>
      <c r="R153" s="44"/>
      <c r="S153" s="44"/>
    </row>
    <row r="154" ht="48.75" customHeight="1">
      <c r="A154" s="17">
        <v>3.0</v>
      </c>
      <c r="B154" s="18" t="s">
        <v>24</v>
      </c>
      <c r="C154" s="19" t="s">
        <v>25</v>
      </c>
      <c r="D154" s="12"/>
      <c r="E154" s="32" t="s">
        <v>17</v>
      </c>
      <c r="F154" s="33">
        <v>0.7638888888888888</v>
      </c>
      <c r="G154" s="34"/>
      <c r="H154" s="35"/>
      <c r="I154" s="18"/>
      <c r="J154" s="36"/>
      <c r="K154" s="36"/>
      <c r="L154" s="37"/>
      <c r="M154" s="59"/>
      <c r="N154" s="40"/>
      <c r="O154" s="41"/>
      <c r="P154" s="42"/>
      <c r="Q154" s="43"/>
      <c r="R154" s="44"/>
      <c r="S154" s="44"/>
    </row>
    <row r="155" ht="48.75" customHeight="1">
      <c r="A155" s="17">
        <v>4.0</v>
      </c>
      <c r="B155" s="18" t="s">
        <v>19</v>
      </c>
      <c r="C155" s="19" t="s">
        <v>27</v>
      </c>
      <c r="D155" s="12"/>
      <c r="E155" s="31"/>
      <c r="F155" s="31"/>
      <c r="G155" s="34"/>
      <c r="H155" s="31"/>
      <c r="I155" s="18"/>
      <c r="J155" s="36"/>
      <c r="K155" s="36"/>
      <c r="L155" s="37"/>
      <c r="M155" s="59"/>
      <c r="N155" s="40"/>
      <c r="O155" s="41"/>
      <c r="P155" s="42"/>
      <c r="Q155" s="43"/>
      <c r="R155" s="44"/>
      <c r="S155" s="44"/>
    </row>
    <row r="156" ht="48.75" customHeight="1">
      <c r="A156" s="17">
        <v>5.0</v>
      </c>
      <c r="B156" s="18" t="s">
        <v>23</v>
      </c>
      <c r="C156" s="19" t="s">
        <v>28</v>
      </c>
      <c r="D156" s="12"/>
      <c r="E156" s="46" t="s">
        <v>17</v>
      </c>
      <c r="F156" s="47">
        <v>0.7986111111111112</v>
      </c>
      <c r="G156" s="48"/>
      <c r="H156" s="49"/>
      <c r="I156" s="52"/>
      <c r="J156" s="51"/>
      <c r="K156" s="51"/>
      <c r="L156" s="51"/>
      <c r="M156" s="78"/>
      <c r="N156" s="40"/>
      <c r="O156" s="41"/>
      <c r="P156" s="42"/>
      <c r="Q156" s="43"/>
      <c r="R156" s="44"/>
      <c r="S156" s="44"/>
    </row>
    <row r="157" ht="48.75" customHeight="1">
      <c r="A157" s="17">
        <v>6.0</v>
      </c>
      <c r="B157" s="18" t="s">
        <v>20</v>
      </c>
      <c r="C157" s="19" t="s">
        <v>30</v>
      </c>
      <c r="D157" s="12"/>
      <c r="E157" s="31"/>
      <c r="F157" s="31"/>
      <c r="G157" s="48"/>
      <c r="H157" s="31"/>
      <c r="I157" s="52"/>
      <c r="J157" s="51"/>
      <c r="K157" s="51"/>
      <c r="L157" s="51"/>
      <c r="M157" s="78"/>
      <c r="N157" s="40"/>
      <c r="O157" s="41"/>
      <c r="P157" s="42"/>
      <c r="Q157" s="43"/>
      <c r="R157" s="44"/>
      <c r="S157" s="44"/>
    </row>
    <row r="158" ht="48.75" customHeight="1">
      <c r="A158" s="38"/>
      <c r="B158" s="39"/>
      <c r="C158" s="39"/>
      <c r="D158" s="39"/>
      <c r="E158" s="32" t="s">
        <v>17</v>
      </c>
      <c r="F158" s="33">
        <v>0.8333333333333334</v>
      </c>
      <c r="G158" s="34"/>
      <c r="H158" s="35"/>
      <c r="I158" s="18"/>
      <c r="J158" s="36"/>
      <c r="K158" s="36"/>
      <c r="L158" s="37"/>
      <c r="M158" s="59"/>
      <c r="N158" s="40"/>
      <c r="O158" s="41"/>
      <c r="P158" s="42"/>
      <c r="Q158" s="43"/>
      <c r="R158" s="44"/>
      <c r="S158" s="44"/>
    </row>
    <row r="159" ht="48.75" customHeight="1">
      <c r="A159" s="38"/>
      <c r="B159" s="39"/>
      <c r="C159" s="39"/>
      <c r="D159" s="39"/>
      <c r="E159" s="31"/>
      <c r="F159" s="31"/>
      <c r="G159" s="34"/>
      <c r="H159" s="31"/>
      <c r="I159" s="18"/>
      <c r="J159" s="36"/>
      <c r="K159" s="36"/>
      <c r="L159" s="37"/>
      <c r="M159" s="59"/>
      <c r="N159" s="40"/>
      <c r="O159" s="41"/>
      <c r="P159" s="42"/>
      <c r="Q159" s="43"/>
      <c r="R159" s="44"/>
      <c r="S159" s="44"/>
    </row>
    <row r="160" ht="48.75" customHeight="1">
      <c r="A160" s="6"/>
      <c r="B160" s="2"/>
      <c r="C160" s="2"/>
      <c r="D160" s="2"/>
      <c r="E160" s="2"/>
      <c r="F160" s="2"/>
      <c r="G160" s="2"/>
      <c r="H160" s="2"/>
      <c r="J160" s="7" t="s">
        <v>2</v>
      </c>
    </row>
    <row r="161" ht="48.75" customHeight="1">
      <c r="A161" s="8" t="s">
        <v>3</v>
      </c>
      <c r="B161" s="8" t="s">
        <v>4</v>
      </c>
      <c r="C161" s="8" t="s">
        <v>5</v>
      </c>
      <c r="E161" s="9"/>
      <c r="F161" s="9"/>
      <c r="G161" s="10" t="s">
        <v>6</v>
      </c>
      <c r="H161" s="11" t="s">
        <v>92</v>
      </c>
      <c r="I161" s="12"/>
      <c r="J161" s="13">
        <v>1.0</v>
      </c>
      <c r="K161" s="13">
        <v>2.0</v>
      </c>
      <c r="L161" s="13">
        <v>3.0</v>
      </c>
      <c r="M161" s="55" t="s">
        <v>8</v>
      </c>
      <c r="N161" s="14"/>
      <c r="O161" s="14"/>
      <c r="P161" s="15"/>
      <c r="Q161" s="15"/>
      <c r="R161" s="16"/>
      <c r="S161" s="16"/>
    </row>
    <row r="162" ht="48.75" customHeight="1">
      <c r="A162" s="17">
        <v>1.0</v>
      </c>
      <c r="B162" s="18" t="s">
        <v>93</v>
      </c>
      <c r="C162" s="19" t="s">
        <v>65</v>
      </c>
      <c r="D162" s="12"/>
      <c r="E162" s="56">
        <v>0.7708333333333334</v>
      </c>
      <c r="F162" s="21"/>
      <c r="G162" s="22">
        <v>0.0</v>
      </c>
      <c r="H162" s="23" t="s">
        <v>42</v>
      </c>
      <c r="I162" s="24" t="s">
        <v>93</v>
      </c>
      <c r="J162" s="25">
        <v>3.0</v>
      </c>
      <c r="K162" s="25">
        <v>2.0</v>
      </c>
      <c r="L162" s="25">
        <v>0.0</v>
      </c>
      <c r="M162" s="57">
        <v>0.0</v>
      </c>
      <c r="N162" s="40"/>
      <c r="O162" s="41"/>
      <c r="P162" s="42"/>
      <c r="Q162" s="43"/>
      <c r="R162" s="44"/>
      <c r="S162" s="44"/>
    </row>
    <row r="163" ht="48.75" customHeight="1">
      <c r="A163" s="17">
        <v>2.0</v>
      </c>
      <c r="B163" s="18" t="s">
        <v>95</v>
      </c>
      <c r="C163" s="19" t="s">
        <v>96</v>
      </c>
      <c r="D163" s="12"/>
      <c r="E163" s="31"/>
      <c r="F163" s="31"/>
      <c r="G163" s="22">
        <v>1.0</v>
      </c>
      <c r="H163" s="31"/>
      <c r="I163" s="24" t="s">
        <v>97</v>
      </c>
      <c r="J163" s="25">
        <v>24.0</v>
      </c>
      <c r="K163" s="25">
        <v>23.0</v>
      </c>
      <c r="L163" s="25">
        <v>22.0</v>
      </c>
      <c r="M163" s="57">
        <v>3.0</v>
      </c>
      <c r="N163" s="40"/>
      <c r="O163" s="41"/>
      <c r="P163" s="42"/>
      <c r="Q163" s="43"/>
      <c r="R163" s="44"/>
      <c r="S163" s="44"/>
    </row>
    <row r="164" ht="48.75" customHeight="1">
      <c r="A164" s="17">
        <v>3.0</v>
      </c>
      <c r="B164" s="18" t="s">
        <v>99</v>
      </c>
      <c r="C164" s="19" t="s">
        <v>100</v>
      </c>
      <c r="D164" s="12"/>
      <c r="E164" s="58">
        <v>0.7708333333333334</v>
      </c>
      <c r="F164" s="33"/>
      <c r="G164" s="34">
        <v>1.0</v>
      </c>
      <c r="H164" s="35" t="s">
        <v>101</v>
      </c>
      <c r="I164" s="18" t="s">
        <v>95</v>
      </c>
      <c r="J164" s="36">
        <v>19.0</v>
      </c>
      <c r="K164" s="36">
        <v>22.0</v>
      </c>
      <c r="L164" s="37">
        <v>21.0</v>
      </c>
      <c r="M164" s="59">
        <v>2.0</v>
      </c>
      <c r="N164" s="40"/>
      <c r="O164" s="41"/>
      <c r="P164" s="42"/>
      <c r="Q164" s="43"/>
      <c r="R164" s="44"/>
      <c r="S164" s="44"/>
    </row>
    <row r="165" ht="48.75" customHeight="1">
      <c r="A165" s="17">
        <v>4.0</v>
      </c>
      <c r="B165" s="18" t="s">
        <v>97</v>
      </c>
      <c r="C165" s="19" t="s">
        <v>102</v>
      </c>
      <c r="D165" s="12"/>
      <c r="E165" s="31"/>
      <c r="F165" s="31"/>
      <c r="G165" s="34">
        <v>0.0</v>
      </c>
      <c r="H165" s="31"/>
      <c r="I165" s="18" t="s">
        <v>103</v>
      </c>
      <c r="J165" s="36">
        <v>21.0</v>
      </c>
      <c r="K165" s="36">
        <v>20.0</v>
      </c>
      <c r="L165" s="37">
        <v>7.0</v>
      </c>
      <c r="M165" s="59">
        <v>1.0</v>
      </c>
      <c r="N165" s="40"/>
      <c r="O165" s="41"/>
      <c r="P165" s="42"/>
      <c r="Q165" s="43"/>
      <c r="R165" s="44"/>
      <c r="S165" s="44"/>
    </row>
    <row r="166" ht="48.75" customHeight="1">
      <c r="A166" s="17">
        <v>5.0</v>
      </c>
      <c r="B166" s="18" t="s">
        <v>98</v>
      </c>
      <c r="C166" s="19" t="s">
        <v>104</v>
      </c>
      <c r="D166" s="12"/>
      <c r="E166" s="56">
        <v>0.7708333333333334</v>
      </c>
      <c r="F166" s="21"/>
      <c r="G166" s="22">
        <v>0.0</v>
      </c>
      <c r="H166" s="23" t="s">
        <v>105</v>
      </c>
      <c r="I166" s="24" t="s">
        <v>99</v>
      </c>
      <c r="J166" s="25">
        <v>21.0</v>
      </c>
      <c r="K166" s="25">
        <v>18.0</v>
      </c>
      <c r="L166" s="25">
        <v>10.0</v>
      </c>
      <c r="M166" s="57">
        <v>1.0</v>
      </c>
      <c r="N166" s="40"/>
      <c r="O166" s="41"/>
      <c r="P166" s="42"/>
      <c r="Q166" s="43"/>
      <c r="R166" s="44"/>
      <c r="S166" s="44"/>
    </row>
    <row r="167" ht="48.75" customHeight="1">
      <c r="A167" s="17">
        <v>6.0</v>
      </c>
      <c r="B167" s="18" t="s">
        <v>107</v>
      </c>
      <c r="C167" s="19" t="s">
        <v>28</v>
      </c>
      <c r="D167" s="12"/>
      <c r="E167" s="31"/>
      <c r="F167" s="31"/>
      <c r="G167" s="22">
        <v>1.0</v>
      </c>
      <c r="H167" s="31"/>
      <c r="I167" s="24" t="s">
        <v>108</v>
      </c>
      <c r="J167" s="25">
        <v>18.0</v>
      </c>
      <c r="K167" s="25">
        <v>21.0</v>
      </c>
      <c r="L167" s="25">
        <v>21.0</v>
      </c>
      <c r="M167" s="57">
        <v>2.0</v>
      </c>
      <c r="N167" s="40"/>
      <c r="O167" s="41"/>
      <c r="P167" s="42"/>
      <c r="Q167" s="43"/>
      <c r="R167" s="44"/>
      <c r="S167" s="44"/>
    </row>
    <row r="168" ht="48.75" customHeight="1">
      <c r="A168" s="17">
        <v>7.0</v>
      </c>
      <c r="B168" s="18" t="s">
        <v>110</v>
      </c>
      <c r="C168" s="19" t="s">
        <v>111</v>
      </c>
      <c r="D168" s="12"/>
      <c r="E168" s="58">
        <v>0.7708333333333334</v>
      </c>
      <c r="F168" s="33"/>
      <c r="G168" s="34"/>
      <c r="H168" s="35"/>
      <c r="I168" s="18"/>
      <c r="J168" s="36"/>
      <c r="K168" s="36"/>
      <c r="L168" s="37"/>
      <c r="M168" s="59"/>
      <c r="N168" s="40"/>
      <c r="O168" s="41"/>
      <c r="P168" s="42"/>
      <c r="Q168" s="43"/>
      <c r="R168" s="44"/>
      <c r="S168" s="44"/>
    </row>
    <row r="169" ht="48.75" customHeight="1">
      <c r="A169" s="17">
        <v>8.0</v>
      </c>
      <c r="B169" s="18" t="s">
        <v>103</v>
      </c>
      <c r="C169" s="19" t="s">
        <v>112</v>
      </c>
      <c r="D169" s="12"/>
      <c r="E169" s="31"/>
      <c r="F169" s="31"/>
      <c r="G169" s="34"/>
      <c r="H169" s="31"/>
      <c r="I169" s="18"/>
      <c r="J169" s="36"/>
      <c r="K169" s="36"/>
      <c r="L169" s="37"/>
      <c r="M169" s="59"/>
      <c r="N169" s="40"/>
      <c r="O169" s="41"/>
      <c r="P169" s="42"/>
      <c r="Q169" s="43"/>
      <c r="R169" s="44"/>
      <c r="S169" s="44"/>
    </row>
    <row r="170" ht="48.75" customHeight="1">
      <c r="A170" s="17">
        <v>9.0</v>
      </c>
      <c r="B170" s="18" t="s">
        <v>114</v>
      </c>
      <c r="C170" s="19" t="s">
        <v>115</v>
      </c>
      <c r="D170" s="12"/>
      <c r="E170" s="56">
        <v>0.7708333333333334</v>
      </c>
      <c r="F170" s="22"/>
      <c r="G170" s="23"/>
      <c r="H170" s="60" t="s">
        <v>116</v>
      </c>
      <c r="I170" s="24" t="s">
        <v>107</v>
      </c>
      <c r="J170" s="25">
        <v>8.0</v>
      </c>
      <c r="K170" s="25">
        <v>5.0</v>
      </c>
      <c r="L170" s="22">
        <v>5.0</v>
      </c>
      <c r="M170" s="79">
        <v>0.0</v>
      </c>
    </row>
    <row r="171" ht="48.75" customHeight="1">
      <c r="A171" s="17">
        <v>10.0</v>
      </c>
      <c r="B171" s="18" t="s">
        <v>118</v>
      </c>
      <c r="C171" s="19" t="s">
        <v>119</v>
      </c>
      <c r="D171" s="12"/>
      <c r="E171" s="31"/>
      <c r="F171" s="22"/>
      <c r="G171" s="31"/>
      <c r="H171" s="31"/>
      <c r="I171" s="24" t="s">
        <v>117</v>
      </c>
      <c r="J171" s="25">
        <v>21.0</v>
      </c>
      <c r="K171" s="25">
        <v>21.0</v>
      </c>
      <c r="L171" s="22">
        <v>21.0</v>
      </c>
      <c r="M171" s="62">
        <v>3.0</v>
      </c>
      <c r="N171" s="14"/>
      <c r="O171" s="14"/>
      <c r="P171" s="15"/>
      <c r="Q171" s="15"/>
      <c r="R171" s="16"/>
      <c r="S171" s="16"/>
    </row>
    <row r="172" ht="48.75" customHeight="1">
      <c r="A172" s="17">
        <v>11.0</v>
      </c>
      <c r="B172" s="18" t="s">
        <v>94</v>
      </c>
      <c r="C172" s="19" t="s">
        <v>121</v>
      </c>
      <c r="D172" s="12"/>
      <c r="E172" s="58">
        <v>0.7708333333333334</v>
      </c>
      <c r="F172" s="34"/>
      <c r="G172" s="35"/>
      <c r="H172" s="63" t="s">
        <v>122</v>
      </c>
      <c r="I172" s="18" t="s">
        <v>110</v>
      </c>
      <c r="J172" s="36">
        <v>4.0</v>
      </c>
      <c r="K172" s="37">
        <v>0.0</v>
      </c>
      <c r="L172" s="34">
        <v>0.0</v>
      </c>
      <c r="M172" s="59">
        <v>0.0</v>
      </c>
      <c r="N172" s="40"/>
      <c r="O172" s="41"/>
      <c r="P172" s="42"/>
      <c r="Q172" s="43"/>
      <c r="R172" s="44"/>
      <c r="S172" s="44"/>
    </row>
    <row r="173" ht="48.75" customHeight="1">
      <c r="A173" s="17">
        <v>12.0</v>
      </c>
      <c r="B173" s="18" t="s">
        <v>123</v>
      </c>
      <c r="C173" s="19" t="s">
        <v>76</v>
      </c>
      <c r="D173" s="12"/>
      <c r="E173" s="31"/>
      <c r="F173" s="34"/>
      <c r="G173" s="31"/>
      <c r="H173" s="31"/>
      <c r="I173" s="18" t="s">
        <v>120</v>
      </c>
      <c r="J173" s="36">
        <v>28.0</v>
      </c>
      <c r="K173" s="37">
        <v>26.0</v>
      </c>
      <c r="L173" s="34">
        <v>22.0</v>
      </c>
      <c r="M173" s="59">
        <v>3.0</v>
      </c>
      <c r="N173" s="40"/>
      <c r="O173" s="41"/>
      <c r="P173" s="42"/>
      <c r="Q173" s="43"/>
      <c r="R173" s="44"/>
      <c r="S173" s="44"/>
    </row>
    <row r="174" ht="48.75" customHeight="1">
      <c r="A174" s="17">
        <v>13.0</v>
      </c>
      <c r="B174" s="18" t="s">
        <v>113</v>
      </c>
      <c r="C174" s="19" t="s">
        <v>125</v>
      </c>
      <c r="D174" s="12"/>
      <c r="E174" s="56">
        <v>0.7708333333333334</v>
      </c>
      <c r="F174" s="22"/>
      <c r="G174" s="23"/>
      <c r="H174" s="60" t="s">
        <v>126</v>
      </c>
      <c r="I174" s="24" t="s">
        <v>114</v>
      </c>
      <c r="J174" s="25">
        <v>22.0</v>
      </c>
      <c r="K174" s="25">
        <v>21.0</v>
      </c>
      <c r="L174" s="22">
        <v>23.0</v>
      </c>
      <c r="M174" s="57">
        <v>3.0</v>
      </c>
      <c r="N174" s="40"/>
      <c r="O174" s="41"/>
      <c r="P174" s="42"/>
      <c r="Q174" s="43"/>
      <c r="R174" s="44"/>
      <c r="S174" s="44"/>
    </row>
    <row r="175" ht="48.75" customHeight="1">
      <c r="A175" s="17">
        <v>14.0</v>
      </c>
      <c r="B175" s="18" t="s">
        <v>120</v>
      </c>
      <c r="C175" s="19" t="s">
        <v>127</v>
      </c>
      <c r="D175" s="12"/>
      <c r="E175" s="31"/>
      <c r="F175" s="22"/>
      <c r="G175" s="31"/>
      <c r="H175" s="31"/>
      <c r="I175" s="24" t="s">
        <v>123</v>
      </c>
      <c r="J175" s="25">
        <v>4.0</v>
      </c>
      <c r="K175" s="25">
        <v>3.0</v>
      </c>
      <c r="L175" s="22">
        <v>0.0</v>
      </c>
      <c r="M175" s="57">
        <v>0.0</v>
      </c>
      <c r="N175" s="40"/>
      <c r="O175" s="41"/>
      <c r="P175" s="42"/>
      <c r="Q175" s="43"/>
      <c r="R175" s="44"/>
      <c r="S175" s="44"/>
    </row>
    <row r="176" ht="48.75" customHeight="1">
      <c r="A176" s="17">
        <v>15.0</v>
      </c>
      <c r="B176" s="18" t="s">
        <v>117</v>
      </c>
      <c r="C176" s="19" t="s">
        <v>129</v>
      </c>
      <c r="D176" s="12"/>
      <c r="E176" s="33">
        <v>0.7708333333333334</v>
      </c>
      <c r="F176" s="34"/>
      <c r="G176" s="35"/>
      <c r="H176" s="64" t="s">
        <v>130</v>
      </c>
      <c r="I176" s="18" t="s">
        <v>118</v>
      </c>
      <c r="J176" s="36" t="s">
        <v>200</v>
      </c>
      <c r="K176" s="37" t="s">
        <v>200</v>
      </c>
      <c r="L176" s="34" t="s">
        <v>200</v>
      </c>
      <c r="M176" s="59"/>
      <c r="N176" s="40"/>
      <c r="O176" s="41"/>
      <c r="P176" s="42"/>
      <c r="Q176" s="43"/>
      <c r="R176" s="44"/>
      <c r="S176" s="44"/>
    </row>
    <row r="177" ht="48.75" customHeight="1">
      <c r="A177" s="17">
        <v>16.0</v>
      </c>
      <c r="B177" s="18" t="s">
        <v>131</v>
      </c>
      <c r="C177" s="19" t="s">
        <v>132</v>
      </c>
      <c r="D177" s="12"/>
      <c r="E177" s="31"/>
      <c r="F177" s="34"/>
      <c r="G177" s="31"/>
      <c r="H177" s="31"/>
      <c r="I177" s="18" t="s">
        <v>106</v>
      </c>
      <c r="J177" s="36" t="s">
        <v>200</v>
      </c>
      <c r="K177" s="37" t="s">
        <v>200</v>
      </c>
      <c r="L177" s="34" t="s">
        <v>200</v>
      </c>
      <c r="M177" s="59"/>
      <c r="N177" s="40"/>
      <c r="O177" s="41"/>
      <c r="P177" s="42"/>
      <c r="Q177" s="43"/>
      <c r="R177" s="44"/>
      <c r="S177" s="44"/>
    </row>
    <row r="178" ht="48.75" customHeight="1">
      <c r="A178" s="17">
        <v>17.0</v>
      </c>
      <c r="B178" s="18" t="s">
        <v>124</v>
      </c>
      <c r="C178" s="19" t="s">
        <v>133</v>
      </c>
      <c r="D178" s="12"/>
      <c r="E178" s="21">
        <v>0.8125</v>
      </c>
      <c r="F178" s="22"/>
      <c r="G178" s="23"/>
      <c r="H178" s="60" t="s">
        <v>134</v>
      </c>
      <c r="I178" s="24" t="s">
        <v>131</v>
      </c>
      <c r="J178" s="25">
        <v>21.0</v>
      </c>
      <c r="K178" s="25">
        <v>25.0</v>
      </c>
      <c r="L178" s="22">
        <v>23.0</v>
      </c>
      <c r="M178" s="57">
        <v>3.0</v>
      </c>
      <c r="N178" s="40"/>
      <c r="O178" s="41"/>
      <c r="P178" s="42"/>
      <c r="Q178" s="43"/>
      <c r="R178" s="44"/>
      <c r="S178" s="44"/>
    </row>
    <row r="179" ht="48.75" customHeight="1">
      <c r="A179" s="17">
        <v>18.0</v>
      </c>
      <c r="B179" s="18" t="s">
        <v>135</v>
      </c>
      <c r="C179" s="19" t="s">
        <v>136</v>
      </c>
      <c r="D179" s="12"/>
      <c r="E179" s="31"/>
      <c r="F179" s="22"/>
      <c r="G179" s="31"/>
      <c r="H179" s="31"/>
      <c r="I179" s="24" t="s">
        <v>135</v>
      </c>
      <c r="J179" s="25">
        <v>5.0</v>
      </c>
      <c r="K179" s="25">
        <v>5.0</v>
      </c>
      <c r="L179" s="22">
        <v>0.0</v>
      </c>
      <c r="M179" s="57">
        <v>0.0</v>
      </c>
      <c r="N179" s="40"/>
      <c r="O179" s="41"/>
      <c r="P179" s="42"/>
      <c r="Q179" s="43"/>
      <c r="R179" s="44"/>
      <c r="S179" s="44"/>
    </row>
    <row r="180" ht="48.75" customHeight="1">
      <c r="A180" s="17">
        <v>19.0</v>
      </c>
      <c r="B180" s="18" t="s">
        <v>159</v>
      </c>
      <c r="C180" s="19" t="s">
        <v>137</v>
      </c>
      <c r="D180" s="12"/>
      <c r="E180" s="33">
        <v>0.8125</v>
      </c>
      <c r="F180" s="34"/>
      <c r="G180" s="35"/>
      <c r="H180" s="63" t="s">
        <v>138</v>
      </c>
      <c r="I180" s="18" t="s">
        <v>124</v>
      </c>
      <c r="J180" s="36">
        <v>21.0</v>
      </c>
      <c r="K180" s="37">
        <v>8.0</v>
      </c>
      <c r="L180" s="34">
        <v>5.0</v>
      </c>
      <c r="M180" s="74">
        <v>1.0</v>
      </c>
    </row>
    <row r="181" ht="48.75" customHeight="1">
      <c r="A181" s="17">
        <v>20.0</v>
      </c>
      <c r="B181" s="18" t="s">
        <v>108</v>
      </c>
      <c r="C181" s="19" t="s">
        <v>139</v>
      </c>
      <c r="D181" s="12"/>
      <c r="E181" s="31"/>
      <c r="F181" s="34"/>
      <c r="G181" s="31"/>
      <c r="H181" s="31"/>
      <c r="I181" s="27" t="s">
        <v>109</v>
      </c>
      <c r="J181" s="36">
        <v>19.0</v>
      </c>
      <c r="K181" s="37">
        <v>21.0</v>
      </c>
      <c r="L181" s="34">
        <v>25.0</v>
      </c>
      <c r="M181" s="55">
        <v>2.0</v>
      </c>
      <c r="N181" s="14"/>
      <c r="O181" s="14"/>
      <c r="P181" s="15"/>
      <c r="Q181" s="15"/>
      <c r="R181" s="16"/>
      <c r="S181" s="16"/>
    </row>
    <row r="182" ht="48.75" customHeight="1">
      <c r="A182" s="17">
        <v>21.0</v>
      </c>
      <c r="B182" s="18" t="s">
        <v>128</v>
      </c>
      <c r="C182" s="19" t="s">
        <v>140</v>
      </c>
      <c r="D182" s="12"/>
      <c r="E182" s="21">
        <v>0.8125</v>
      </c>
      <c r="F182" s="22"/>
      <c r="G182" s="23"/>
      <c r="H182" s="60" t="s">
        <v>141</v>
      </c>
      <c r="I182" s="24" t="s">
        <v>118</v>
      </c>
      <c r="J182" s="25" t="s">
        <v>200</v>
      </c>
      <c r="K182" s="25" t="s">
        <v>200</v>
      </c>
      <c r="L182" s="22" t="s">
        <v>200</v>
      </c>
      <c r="M182" s="57"/>
      <c r="N182" s="40"/>
      <c r="O182" s="41"/>
      <c r="P182" s="42"/>
      <c r="Q182" s="43"/>
      <c r="R182" s="44"/>
      <c r="S182" s="44"/>
    </row>
    <row r="183" ht="48.75" customHeight="1">
      <c r="A183" s="17">
        <v>22.0</v>
      </c>
      <c r="B183" s="18" t="s">
        <v>106</v>
      </c>
      <c r="C183" s="19"/>
      <c r="D183" s="12"/>
      <c r="E183" s="31"/>
      <c r="F183" s="22"/>
      <c r="G183" s="31"/>
      <c r="H183" s="31"/>
      <c r="I183" s="24" t="s">
        <v>128</v>
      </c>
      <c r="J183" s="25" t="s">
        <v>200</v>
      </c>
      <c r="K183" s="25" t="s">
        <v>200</v>
      </c>
      <c r="L183" s="22" t="s">
        <v>200</v>
      </c>
      <c r="M183" s="57"/>
      <c r="N183" s="40"/>
      <c r="O183" s="41"/>
      <c r="P183" s="42"/>
      <c r="Q183" s="43"/>
      <c r="R183" s="44"/>
      <c r="S183" s="44"/>
    </row>
    <row r="184" ht="48.75" customHeight="1">
      <c r="A184" s="17"/>
      <c r="B184" s="18"/>
      <c r="C184" s="19"/>
      <c r="D184" s="12"/>
      <c r="E184" s="33">
        <v>0.8125</v>
      </c>
      <c r="F184" s="34"/>
      <c r="G184" s="35"/>
      <c r="H184" s="64" t="s">
        <v>142</v>
      </c>
      <c r="I184" s="18" t="s">
        <v>99</v>
      </c>
      <c r="J184" s="36">
        <v>21.0</v>
      </c>
      <c r="K184" s="37">
        <v>21.0</v>
      </c>
      <c r="L184" s="34">
        <v>21.0</v>
      </c>
      <c r="M184" s="59">
        <v>3.0</v>
      </c>
      <c r="N184" s="40"/>
      <c r="O184" s="41"/>
      <c r="P184" s="42"/>
      <c r="Q184" s="43"/>
      <c r="R184" s="44"/>
      <c r="S184" s="44"/>
    </row>
    <row r="185" ht="48.75" customHeight="1">
      <c r="A185" s="17"/>
      <c r="B185" s="18"/>
      <c r="C185" s="19"/>
      <c r="D185" s="12"/>
      <c r="E185" s="31"/>
      <c r="F185" s="34"/>
      <c r="G185" s="31"/>
      <c r="H185" s="31"/>
      <c r="I185" s="18" t="s">
        <v>94</v>
      </c>
      <c r="J185" s="36">
        <v>13.0</v>
      </c>
      <c r="K185" s="37">
        <v>18.0</v>
      </c>
      <c r="L185" s="34">
        <v>11.0</v>
      </c>
      <c r="M185" s="59"/>
      <c r="N185" s="40"/>
      <c r="O185" s="41"/>
      <c r="P185" s="42"/>
      <c r="Q185" s="43"/>
      <c r="R185" s="44"/>
      <c r="S185" s="44"/>
    </row>
    <row r="186" ht="48.75" customHeight="1">
      <c r="A186" s="17"/>
      <c r="B186" s="18"/>
      <c r="C186" s="19"/>
      <c r="D186" s="12"/>
      <c r="E186" s="21">
        <v>0.8125</v>
      </c>
      <c r="F186" s="22"/>
      <c r="G186" s="23"/>
      <c r="H186" s="60" t="s">
        <v>143</v>
      </c>
      <c r="I186" s="24" t="s">
        <v>95</v>
      </c>
      <c r="J186" s="25">
        <v>9.0</v>
      </c>
      <c r="K186" s="25">
        <v>1.0</v>
      </c>
      <c r="L186" s="22">
        <v>0.0</v>
      </c>
      <c r="M186" s="57">
        <v>0.0</v>
      </c>
      <c r="N186" s="40"/>
      <c r="O186" s="41"/>
      <c r="P186" s="42"/>
      <c r="Q186" s="43"/>
      <c r="R186" s="44"/>
      <c r="S186" s="44"/>
    </row>
    <row r="187" ht="48.75" customHeight="1">
      <c r="A187" s="17"/>
      <c r="B187" s="18"/>
      <c r="C187" s="19"/>
      <c r="D187" s="12"/>
      <c r="E187" s="31"/>
      <c r="F187" s="22"/>
      <c r="G187" s="31"/>
      <c r="H187" s="31"/>
      <c r="I187" s="24" t="s">
        <v>108</v>
      </c>
      <c r="J187" s="25">
        <v>23.0</v>
      </c>
      <c r="K187" s="25">
        <v>21.0</v>
      </c>
      <c r="L187" s="22">
        <v>22.0</v>
      </c>
      <c r="M187" s="57">
        <v>3.0</v>
      </c>
      <c r="N187" s="40"/>
      <c r="O187" s="41"/>
      <c r="P187" s="42"/>
      <c r="Q187" s="43"/>
      <c r="R187" s="44"/>
      <c r="S187" s="44"/>
    </row>
    <row r="188" ht="48.75" customHeight="1">
      <c r="A188" s="38"/>
      <c r="B188" s="39"/>
      <c r="C188" s="39"/>
      <c r="D188" s="39"/>
      <c r="E188" s="33">
        <v>0.8125</v>
      </c>
      <c r="F188" s="34"/>
      <c r="G188" s="35"/>
      <c r="H188" s="63" t="s">
        <v>26</v>
      </c>
      <c r="I188" s="18" t="s">
        <v>93</v>
      </c>
      <c r="J188" s="36">
        <v>11.0</v>
      </c>
      <c r="K188" s="37">
        <v>11.0</v>
      </c>
      <c r="L188" s="34">
        <v>4.0</v>
      </c>
      <c r="M188" s="59">
        <v>0.0</v>
      </c>
      <c r="N188" s="40"/>
      <c r="O188" s="41"/>
      <c r="P188" s="42"/>
      <c r="Q188" s="43"/>
      <c r="R188" s="44"/>
      <c r="S188" s="44"/>
    </row>
    <row r="189" ht="48.75" customHeight="1">
      <c r="A189" s="38"/>
      <c r="B189" s="39"/>
      <c r="C189" s="39"/>
      <c r="D189" s="39"/>
      <c r="E189" s="31"/>
      <c r="F189" s="34"/>
      <c r="G189" s="31"/>
      <c r="H189" s="31"/>
      <c r="I189" s="18" t="s">
        <v>107</v>
      </c>
      <c r="J189" s="36">
        <v>21.0</v>
      </c>
      <c r="K189" s="37">
        <v>21.0</v>
      </c>
      <c r="L189" s="34">
        <v>23.0</v>
      </c>
      <c r="M189" s="59">
        <v>3.0</v>
      </c>
      <c r="N189" s="40"/>
      <c r="O189" s="41"/>
      <c r="P189" s="42"/>
      <c r="Q189" s="43"/>
      <c r="R189" s="44"/>
      <c r="S189" s="44"/>
    </row>
    <row r="190" ht="48.75" customHeight="1">
      <c r="A190" s="6"/>
      <c r="B190" s="2"/>
      <c r="C190" s="2"/>
      <c r="D190" s="2"/>
      <c r="E190" s="21">
        <v>0.8125</v>
      </c>
      <c r="F190" s="22"/>
      <c r="G190" s="23"/>
      <c r="H190" s="60" t="s">
        <v>144</v>
      </c>
      <c r="I190" s="24" t="s">
        <v>98</v>
      </c>
      <c r="J190" s="25">
        <v>23.0</v>
      </c>
      <c r="K190" s="25">
        <v>24.0</v>
      </c>
      <c r="L190" s="22">
        <v>21.0</v>
      </c>
      <c r="M190" s="79">
        <v>3.0</v>
      </c>
    </row>
    <row r="191" ht="48.75" customHeight="1">
      <c r="A191" s="8"/>
      <c r="B191" s="8"/>
      <c r="C191" s="8"/>
      <c r="E191" s="31"/>
      <c r="F191" s="22"/>
      <c r="G191" s="31"/>
      <c r="H191" s="31"/>
      <c r="I191" s="24" t="s">
        <v>123</v>
      </c>
      <c r="J191" s="25">
        <v>4.0</v>
      </c>
      <c r="K191" s="25">
        <v>0.0</v>
      </c>
      <c r="L191" s="22">
        <v>7.0</v>
      </c>
      <c r="M191" s="62">
        <v>0.0</v>
      </c>
      <c r="N191" s="14"/>
      <c r="O191" s="14"/>
      <c r="P191" s="15"/>
      <c r="Q191" s="15"/>
      <c r="R191" s="16"/>
      <c r="S191" s="16"/>
    </row>
    <row r="192" ht="48.75" customHeight="1">
      <c r="A192" s="17"/>
      <c r="B192" s="18"/>
      <c r="C192" s="19"/>
      <c r="D192" s="12"/>
      <c r="E192" s="33">
        <v>0.8125</v>
      </c>
      <c r="F192" s="34"/>
      <c r="G192" s="35"/>
      <c r="H192" s="64" t="s">
        <v>145</v>
      </c>
      <c r="I192" s="18" t="s">
        <v>97</v>
      </c>
      <c r="J192" s="36">
        <v>23.0</v>
      </c>
      <c r="K192" s="37">
        <v>4.0</v>
      </c>
      <c r="L192" s="34">
        <v>6.0</v>
      </c>
      <c r="M192" s="59">
        <v>1.0</v>
      </c>
      <c r="N192" s="40"/>
      <c r="O192" s="41"/>
      <c r="P192" s="42"/>
      <c r="Q192" s="43"/>
      <c r="R192" s="44"/>
      <c r="S192" s="44"/>
    </row>
    <row r="193" ht="48.75" customHeight="1">
      <c r="A193" s="17"/>
      <c r="B193" s="18"/>
      <c r="C193" s="19"/>
      <c r="D193" s="12"/>
      <c r="E193" s="31"/>
      <c r="F193" s="34"/>
      <c r="G193" s="31"/>
      <c r="H193" s="31"/>
      <c r="I193" s="18" t="s">
        <v>120</v>
      </c>
      <c r="J193" s="36">
        <v>16.0</v>
      </c>
      <c r="K193" s="37">
        <v>22.0</v>
      </c>
      <c r="L193" s="34">
        <v>22.0</v>
      </c>
      <c r="M193" s="59">
        <v>2.0</v>
      </c>
      <c r="N193" s="40"/>
      <c r="O193" s="41"/>
      <c r="P193" s="42"/>
      <c r="Q193" s="43"/>
      <c r="R193" s="44"/>
      <c r="S193" s="44"/>
    </row>
    <row r="194" ht="48.75" customHeight="1">
      <c r="A194" s="17"/>
      <c r="B194" s="18"/>
      <c r="C194" s="19"/>
      <c r="D194" s="12"/>
      <c r="E194" s="21">
        <v>0.8541666666666666</v>
      </c>
      <c r="F194" s="22"/>
      <c r="G194" s="23"/>
      <c r="H194" s="60" t="s">
        <v>146</v>
      </c>
      <c r="I194" s="24" t="s">
        <v>95</v>
      </c>
      <c r="J194" s="25" t="s">
        <v>200</v>
      </c>
      <c r="K194" s="25" t="s">
        <v>200</v>
      </c>
      <c r="L194" s="22" t="s">
        <v>200</v>
      </c>
      <c r="M194" s="57"/>
      <c r="N194" s="40"/>
      <c r="O194" s="41"/>
      <c r="P194" s="42"/>
      <c r="Q194" s="43"/>
      <c r="R194" s="44"/>
      <c r="S194" s="44"/>
    </row>
    <row r="195" ht="48.75" customHeight="1">
      <c r="A195" s="17"/>
      <c r="B195" s="18"/>
      <c r="C195" s="19"/>
      <c r="D195" s="12"/>
      <c r="E195" s="31"/>
      <c r="F195" s="22"/>
      <c r="G195" s="31"/>
      <c r="H195" s="31"/>
      <c r="I195" s="24" t="s">
        <v>128</v>
      </c>
      <c r="J195" s="25" t="s">
        <v>200</v>
      </c>
      <c r="K195" s="25" t="s">
        <v>200</v>
      </c>
      <c r="L195" s="22" t="s">
        <v>200</v>
      </c>
      <c r="M195" s="57"/>
      <c r="N195" s="40"/>
      <c r="O195" s="41"/>
      <c r="P195" s="42"/>
      <c r="Q195" s="43"/>
      <c r="R195" s="44"/>
      <c r="S195" s="44"/>
    </row>
    <row r="196" ht="48.75" customHeight="1">
      <c r="A196" s="17"/>
      <c r="B196" s="18"/>
      <c r="C196" s="19"/>
      <c r="D196" s="12"/>
      <c r="E196" s="33">
        <v>0.8541666666666666</v>
      </c>
      <c r="F196" s="34"/>
      <c r="G196" s="35"/>
      <c r="H196" s="64" t="s">
        <v>147</v>
      </c>
      <c r="I196" s="18" t="s">
        <v>99</v>
      </c>
      <c r="J196" s="36">
        <v>21.0</v>
      </c>
      <c r="K196" s="37">
        <v>21.0</v>
      </c>
      <c r="L196" s="34">
        <v>9.0</v>
      </c>
      <c r="M196" s="59">
        <v>2.0</v>
      </c>
      <c r="N196" s="40"/>
      <c r="O196" s="41"/>
      <c r="P196" s="42"/>
      <c r="Q196" s="43"/>
      <c r="R196" s="44"/>
      <c r="S196" s="44"/>
    </row>
    <row r="197" ht="48.75" customHeight="1">
      <c r="A197" s="17"/>
      <c r="B197" s="18"/>
      <c r="C197" s="19"/>
      <c r="D197" s="12"/>
      <c r="E197" s="31"/>
      <c r="F197" s="34"/>
      <c r="G197" s="31"/>
      <c r="H197" s="31"/>
      <c r="I197" s="27" t="s">
        <v>109</v>
      </c>
      <c r="J197" s="36">
        <v>1.0</v>
      </c>
      <c r="K197" s="37">
        <v>15.0</v>
      </c>
      <c r="L197" s="34">
        <v>23.0</v>
      </c>
      <c r="M197" s="59">
        <v>1.0</v>
      </c>
      <c r="N197" s="40"/>
      <c r="O197" s="41"/>
      <c r="P197" s="42"/>
      <c r="Q197" s="43"/>
      <c r="R197" s="44"/>
      <c r="S197" s="44"/>
    </row>
    <row r="198" ht="48.75" customHeight="1">
      <c r="A198" s="38"/>
      <c r="B198" s="39"/>
      <c r="C198" s="39"/>
      <c r="D198" s="39"/>
      <c r="E198" s="69"/>
      <c r="F198" s="70"/>
      <c r="G198" s="34"/>
      <c r="H198" s="71"/>
      <c r="I198" s="18"/>
      <c r="J198" s="36"/>
      <c r="K198" s="36"/>
      <c r="L198" s="37"/>
      <c r="M198" s="59"/>
      <c r="N198" s="40"/>
      <c r="O198" s="41"/>
      <c r="P198" s="42"/>
      <c r="Q198" s="43"/>
      <c r="R198" s="44"/>
      <c r="S198" s="44"/>
    </row>
    <row r="199" ht="48.75" customHeight="1">
      <c r="A199" s="38"/>
      <c r="B199" s="39"/>
      <c r="C199" s="39"/>
      <c r="D199" s="39"/>
      <c r="E199" s="56">
        <v>0.8541666666666666</v>
      </c>
      <c r="F199" s="21"/>
      <c r="G199" s="22"/>
      <c r="H199" s="23" t="s">
        <v>148</v>
      </c>
      <c r="I199" s="24" t="s">
        <v>107</v>
      </c>
      <c r="J199" s="25">
        <v>12.0</v>
      </c>
      <c r="K199" s="25">
        <v>21.0</v>
      </c>
      <c r="L199" s="25">
        <v>21.0</v>
      </c>
      <c r="M199" s="57">
        <v>2.0</v>
      </c>
      <c r="N199" s="40"/>
      <c r="O199" s="41"/>
      <c r="P199" s="42"/>
      <c r="Q199" s="43"/>
      <c r="R199" s="44"/>
      <c r="S199" s="44"/>
    </row>
    <row r="200" ht="48.75" customHeight="1">
      <c r="A200" s="6"/>
      <c r="B200" s="2"/>
      <c r="C200" s="2"/>
      <c r="D200" s="2"/>
      <c r="E200" s="31"/>
      <c r="F200" s="31"/>
      <c r="G200" s="22"/>
      <c r="H200" s="31"/>
      <c r="I200" s="24" t="s">
        <v>135</v>
      </c>
      <c r="J200" s="25">
        <v>22.0</v>
      </c>
      <c r="K200" s="25">
        <v>8.0</v>
      </c>
      <c r="L200" s="25">
        <v>16.0</v>
      </c>
      <c r="M200" s="79">
        <v>1.0</v>
      </c>
    </row>
    <row r="201" ht="48.75" customHeight="1">
      <c r="A201" s="8"/>
      <c r="B201" s="8"/>
      <c r="C201" s="8"/>
      <c r="E201" s="58">
        <v>0.8541666666666666</v>
      </c>
      <c r="F201" s="33"/>
      <c r="G201" s="34"/>
      <c r="H201" s="35" t="s">
        <v>149</v>
      </c>
      <c r="I201" s="18" t="s">
        <v>110</v>
      </c>
      <c r="J201" s="36">
        <v>25.0</v>
      </c>
      <c r="K201" s="36">
        <v>21.0</v>
      </c>
      <c r="L201" s="37">
        <v>1.0</v>
      </c>
      <c r="M201" s="55">
        <v>2.0</v>
      </c>
      <c r="N201" s="14"/>
      <c r="O201" s="14"/>
      <c r="P201" s="15"/>
      <c r="Q201" s="15"/>
      <c r="R201" s="16"/>
      <c r="S201" s="16"/>
    </row>
    <row r="202" ht="48.75" customHeight="1">
      <c r="A202" s="17"/>
      <c r="B202" s="18"/>
      <c r="C202" s="19"/>
      <c r="D202" s="12"/>
      <c r="E202" s="31"/>
      <c r="F202" s="31"/>
      <c r="G202" s="34"/>
      <c r="H202" s="31"/>
      <c r="I202" s="18" t="s">
        <v>123</v>
      </c>
      <c r="J202" s="36">
        <v>18.0</v>
      </c>
      <c r="K202" s="36">
        <v>15.0</v>
      </c>
      <c r="L202" s="37">
        <v>22.0</v>
      </c>
      <c r="M202" s="59">
        <v>1.0</v>
      </c>
      <c r="N202" s="40"/>
      <c r="O202" s="41"/>
      <c r="P202" s="42"/>
      <c r="Q202" s="43"/>
      <c r="R202" s="44"/>
      <c r="S202" s="44"/>
    </row>
    <row r="203" ht="48.75" customHeight="1">
      <c r="A203" s="17"/>
      <c r="B203" s="18"/>
      <c r="C203" s="19"/>
      <c r="D203" s="12"/>
      <c r="E203" s="69"/>
      <c r="F203" s="70"/>
      <c r="G203" s="34"/>
      <c r="H203" s="71"/>
      <c r="I203" s="18"/>
      <c r="J203" s="36"/>
      <c r="K203" s="36"/>
      <c r="L203" s="37"/>
      <c r="M203" s="59"/>
      <c r="N203" s="40"/>
      <c r="O203" s="41"/>
      <c r="P203" s="42"/>
      <c r="Q203" s="43"/>
      <c r="R203" s="44"/>
      <c r="S203" s="44"/>
    </row>
    <row r="204" ht="48.75" customHeight="1">
      <c r="A204" s="17"/>
      <c r="B204" s="18"/>
      <c r="C204" s="19"/>
      <c r="D204" s="12"/>
      <c r="E204" s="56">
        <v>0.8541666666666666</v>
      </c>
      <c r="F204" s="21"/>
      <c r="G204" s="22"/>
      <c r="H204" s="23" t="s">
        <v>150</v>
      </c>
      <c r="I204" s="24" t="s">
        <v>103</v>
      </c>
      <c r="J204" s="25" t="s">
        <v>200</v>
      </c>
      <c r="K204" s="25" t="s">
        <v>200</v>
      </c>
      <c r="L204" s="25" t="s">
        <v>200</v>
      </c>
      <c r="M204" s="57"/>
      <c r="N204" s="40"/>
      <c r="O204" s="41"/>
      <c r="P204" s="42"/>
      <c r="Q204" s="43"/>
      <c r="R204" s="44"/>
      <c r="S204" s="44"/>
    </row>
    <row r="205" ht="48.75" customHeight="1">
      <c r="A205" s="17"/>
      <c r="B205" s="18"/>
      <c r="C205" s="19"/>
      <c r="D205" s="12"/>
      <c r="E205" s="31"/>
      <c r="F205" s="31"/>
      <c r="G205" s="22"/>
      <c r="H205" s="31"/>
      <c r="I205" s="24" t="s">
        <v>113</v>
      </c>
      <c r="J205" s="25" t="s">
        <v>200</v>
      </c>
      <c r="K205" s="25" t="s">
        <v>200</v>
      </c>
      <c r="L205" s="25" t="s">
        <v>200</v>
      </c>
      <c r="M205" s="57"/>
      <c r="N205" s="40"/>
      <c r="O205" s="41"/>
      <c r="P205" s="42"/>
      <c r="Q205" s="43"/>
      <c r="R205" s="44"/>
      <c r="S205" s="44"/>
    </row>
    <row r="206" ht="48.75" customHeight="1">
      <c r="A206" s="17"/>
      <c r="B206" s="18"/>
      <c r="C206" s="19"/>
      <c r="D206" s="12"/>
      <c r="E206" s="58">
        <v>0.8541666666666666</v>
      </c>
      <c r="F206" s="33"/>
      <c r="G206" s="34"/>
      <c r="H206" s="35" t="s">
        <v>151</v>
      </c>
      <c r="I206" s="18" t="s">
        <v>114</v>
      </c>
      <c r="J206" s="36">
        <v>22.0</v>
      </c>
      <c r="K206" s="36">
        <v>24.0</v>
      </c>
      <c r="L206" s="36">
        <v>22.0</v>
      </c>
      <c r="M206" s="59">
        <v>3.0</v>
      </c>
      <c r="N206" s="40"/>
      <c r="O206" s="41"/>
      <c r="P206" s="42"/>
      <c r="Q206" s="43"/>
      <c r="R206" s="44"/>
      <c r="S206" s="44"/>
    </row>
    <row r="207" ht="48.75" customHeight="1">
      <c r="A207" s="17"/>
      <c r="B207" s="18"/>
      <c r="C207" s="19"/>
      <c r="D207" s="12"/>
      <c r="E207" s="31"/>
      <c r="F207" s="31"/>
      <c r="G207" s="34"/>
      <c r="H207" s="31"/>
      <c r="I207" s="18" t="s">
        <v>124</v>
      </c>
      <c r="J207" s="36">
        <v>17.0</v>
      </c>
      <c r="K207" s="36">
        <v>15.0</v>
      </c>
      <c r="L207" s="36">
        <v>6.0</v>
      </c>
      <c r="M207" s="59">
        <v>0.0</v>
      </c>
      <c r="N207" s="40"/>
      <c r="O207" s="41"/>
      <c r="P207" s="42"/>
      <c r="Q207" s="43"/>
      <c r="R207" s="44"/>
      <c r="S207" s="44"/>
    </row>
    <row r="208" ht="48.75" customHeight="1">
      <c r="A208" s="38"/>
      <c r="B208" s="39"/>
      <c r="C208" s="39"/>
      <c r="D208" s="39"/>
      <c r="E208" s="56">
        <v>0.8541666666666666</v>
      </c>
      <c r="F208" s="21"/>
      <c r="G208" s="22"/>
      <c r="H208" s="23" t="s">
        <v>152</v>
      </c>
      <c r="I208" s="24" t="s">
        <v>118</v>
      </c>
      <c r="J208" s="25">
        <v>6.0</v>
      </c>
      <c r="K208" s="25">
        <v>7.0</v>
      </c>
      <c r="L208" s="25">
        <v>2.0</v>
      </c>
      <c r="M208" s="57">
        <v>0.0</v>
      </c>
      <c r="N208" s="40"/>
      <c r="O208" s="41"/>
      <c r="P208" s="42"/>
      <c r="Q208" s="43"/>
      <c r="R208" s="44"/>
      <c r="S208" s="44"/>
    </row>
    <row r="209" ht="48.75" customHeight="1">
      <c r="A209" s="38"/>
      <c r="B209" s="39"/>
      <c r="C209" s="39"/>
      <c r="D209" s="39"/>
      <c r="E209" s="31"/>
      <c r="F209" s="31"/>
      <c r="G209" s="22"/>
      <c r="H209" s="31"/>
      <c r="I209" s="24" t="s">
        <v>94</v>
      </c>
      <c r="J209" s="25">
        <v>21.0</v>
      </c>
      <c r="K209" s="25">
        <v>22.0</v>
      </c>
      <c r="L209" s="25">
        <v>25.0</v>
      </c>
      <c r="M209" s="57">
        <v>3.0</v>
      </c>
      <c r="N209" s="40"/>
      <c r="O209" s="41"/>
      <c r="P209" s="42"/>
      <c r="Q209" s="43"/>
      <c r="R209" s="44"/>
      <c r="S209" s="44"/>
    </row>
    <row r="210" ht="48.75" customHeight="1">
      <c r="A210" s="6"/>
      <c r="B210" s="2"/>
      <c r="C210" s="2"/>
      <c r="D210" s="2"/>
      <c r="E210" s="58">
        <v>0.8541666666666666</v>
      </c>
      <c r="F210" s="33"/>
      <c r="G210" s="34"/>
      <c r="H210" s="35" t="s">
        <v>153</v>
      </c>
      <c r="I210" s="54" t="s">
        <v>98</v>
      </c>
      <c r="J210" s="36">
        <v>13.0</v>
      </c>
      <c r="K210" s="36">
        <v>22.0</v>
      </c>
      <c r="L210" s="36">
        <v>21.0</v>
      </c>
      <c r="M210" s="34">
        <v>2.0</v>
      </c>
    </row>
    <row r="211" ht="48.75" customHeight="1">
      <c r="A211" s="8" t="s">
        <v>3</v>
      </c>
      <c r="B211" s="8" t="s">
        <v>4</v>
      </c>
      <c r="C211" s="8" t="s">
        <v>5</v>
      </c>
      <c r="E211" s="31"/>
      <c r="F211" s="31"/>
      <c r="G211" s="34"/>
      <c r="H211" s="31"/>
      <c r="I211" s="18" t="s">
        <v>117</v>
      </c>
      <c r="J211" s="36">
        <v>25.0</v>
      </c>
      <c r="K211" s="36">
        <v>3.0</v>
      </c>
      <c r="L211" s="36">
        <v>13.0</v>
      </c>
      <c r="M211" s="34">
        <v>1.0</v>
      </c>
      <c r="N211" s="14" t="s">
        <v>9</v>
      </c>
      <c r="O211" s="14" t="s">
        <v>10</v>
      </c>
      <c r="P211" s="15" t="s">
        <v>11</v>
      </c>
      <c r="Q211" s="15" t="s">
        <v>12</v>
      </c>
      <c r="R211" s="16" t="s">
        <v>13</v>
      </c>
      <c r="S211" s="16" t="s">
        <v>14</v>
      </c>
    </row>
    <row r="212" ht="48.75" customHeight="1">
      <c r="A212" s="17"/>
      <c r="B212" s="18"/>
      <c r="C212" s="19"/>
      <c r="D212" s="12"/>
      <c r="E212" s="20"/>
      <c r="F212" s="21"/>
      <c r="G212" s="22"/>
      <c r="H212" s="23"/>
      <c r="I212" s="24"/>
      <c r="J212" s="25"/>
      <c r="K212" s="25"/>
      <c r="L212" s="25"/>
      <c r="M212" s="22"/>
      <c r="N212" s="26">
        <v>1.0</v>
      </c>
      <c r="O212" s="27" t="s">
        <v>15</v>
      </c>
      <c r="P212" s="28">
        <v>0.0</v>
      </c>
      <c r="Q212" s="29">
        <v>0.0</v>
      </c>
      <c r="R212" s="30">
        <f t="shared" ref="R212:S212" si="1">0</f>
        <v>0</v>
      </c>
      <c r="S212" s="30">
        <f t="shared" si="1"/>
        <v>0</v>
      </c>
    </row>
    <row r="213" ht="48.75" customHeight="1">
      <c r="A213" s="17"/>
      <c r="B213" s="18"/>
      <c r="C213" s="19"/>
      <c r="D213" s="12"/>
      <c r="E213" s="31"/>
      <c r="F213" s="31"/>
      <c r="G213" s="22"/>
      <c r="H213" s="31"/>
      <c r="I213" s="24"/>
      <c r="J213" s="25"/>
      <c r="K213" s="25"/>
      <c r="L213" s="25"/>
      <c r="M213" s="22"/>
      <c r="N213" s="26">
        <v>2.0</v>
      </c>
      <c r="O213" s="27" t="s">
        <v>21</v>
      </c>
      <c r="P213" s="28">
        <v>0.0</v>
      </c>
      <c r="Q213" s="29">
        <v>0.0</v>
      </c>
      <c r="R213" s="30">
        <f t="shared" ref="R213:S213" si="2">0</f>
        <v>0</v>
      </c>
      <c r="S213" s="30">
        <f t="shared" si="2"/>
        <v>0</v>
      </c>
    </row>
    <row r="214" ht="48.75" customHeight="1">
      <c r="A214" s="17">
        <v>1.0</v>
      </c>
      <c r="B214" s="18" t="s">
        <v>93</v>
      </c>
      <c r="C214" s="19" t="s">
        <v>65</v>
      </c>
      <c r="D214" s="12"/>
      <c r="E214" s="9"/>
      <c r="F214" s="9"/>
      <c r="G214" s="10" t="s">
        <v>6</v>
      </c>
      <c r="H214" s="11" t="s">
        <v>201</v>
      </c>
      <c r="I214" s="12"/>
      <c r="J214" s="13">
        <v>1.0</v>
      </c>
      <c r="K214" s="13">
        <v>2.0</v>
      </c>
      <c r="L214" s="13">
        <v>3.0</v>
      </c>
      <c r="M214" s="55" t="s">
        <v>8</v>
      </c>
      <c r="N214" s="26">
        <v>3.0</v>
      </c>
      <c r="O214" s="27" t="s">
        <v>24</v>
      </c>
      <c r="P214" s="28">
        <v>0.0</v>
      </c>
      <c r="Q214" s="29">
        <v>0.0</v>
      </c>
      <c r="R214" s="30">
        <f t="shared" ref="R214:S214" si="3">0</f>
        <v>0</v>
      </c>
      <c r="S214" s="30">
        <f t="shared" si="3"/>
        <v>0</v>
      </c>
    </row>
    <row r="215" ht="48.75" customHeight="1">
      <c r="A215" s="17">
        <v>2.0</v>
      </c>
      <c r="B215" s="18" t="s">
        <v>95</v>
      </c>
      <c r="C215" s="19" t="s">
        <v>96</v>
      </c>
      <c r="D215" s="12"/>
      <c r="E215" s="56">
        <v>0.7708333333333334</v>
      </c>
      <c r="F215" s="21"/>
      <c r="G215" s="22"/>
      <c r="H215" s="23"/>
      <c r="I215" s="24"/>
      <c r="J215" s="25"/>
      <c r="K215" s="25"/>
      <c r="L215" s="25"/>
      <c r="M215" s="57"/>
      <c r="N215" s="26">
        <v>4.0</v>
      </c>
      <c r="O215" s="27" t="s">
        <v>19</v>
      </c>
      <c r="P215" s="28">
        <v>0.0</v>
      </c>
      <c r="Q215" s="29">
        <v>0.0</v>
      </c>
      <c r="R215" s="30">
        <f t="shared" ref="R215:S215" si="4">0</f>
        <v>0</v>
      </c>
      <c r="S215" s="30">
        <f t="shared" si="4"/>
        <v>0</v>
      </c>
    </row>
    <row r="216" ht="48.75" customHeight="1">
      <c r="A216" s="17">
        <v>3.0</v>
      </c>
      <c r="B216" s="18" t="s">
        <v>99</v>
      </c>
      <c r="C216" s="19" t="s">
        <v>100</v>
      </c>
      <c r="D216" s="12"/>
      <c r="E216" s="31"/>
      <c r="F216" s="31"/>
      <c r="G216" s="22"/>
      <c r="H216" s="31"/>
      <c r="I216" s="24"/>
      <c r="J216" s="25"/>
      <c r="K216" s="25"/>
      <c r="L216" s="25"/>
      <c r="M216" s="57"/>
      <c r="N216" s="26">
        <v>5.0</v>
      </c>
      <c r="O216" s="27" t="s">
        <v>23</v>
      </c>
      <c r="P216" s="28">
        <v>0.0</v>
      </c>
      <c r="Q216" s="29">
        <v>0.0</v>
      </c>
      <c r="R216" s="30">
        <f t="shared" ref="R216:S216" si="5">0</f>
        <v>0</v>
      </c>
      <c r="S216" s="30">
        <f t="shared" si="5"/>
        <v>0</v>
      </c>
    </row>
    <row r="217" ht="48.75" customHeight="1">
      <c r="A217" s="17">
        <v>4.0</v>
      </c>
      <c r="B217" s="18" t="s">
        <v>97</v>
      </c>
      <c r="C217" s="19" t="s">
        <v>102</v>
      </c>
      <c r="D217" s="12"/>
      <c r="E217" s="58">
        <v>0.7708333333333334</v>
      </c>
      <c r="F217" s="33"/>
      <c r="G217" s="34"/>
      <c r="H217" s="35"/>
      <c r="I217" s="18"/>
      <c r="J217" s="36"/>
      <c r="K217" s="36"/>
      <c r="L217" s="37"/>
      <c r="M217" s="59"/>
      <c r="N217" s="26">
        <v>6.0</v>
      </c>
      <c r="O217" s="27" t="s">
        <v>20</v>
      </c>
      <c r="P217" s="28">
        <v>0.0</v>
      </c>
      <c r="Q217" s="29">
        <v>0.0</v>
      </c>
      <c r="R217" s="30">
        <f t="shared" ref="R217:S217" si="6">0</f>
        <v>0</v>
      </c>
      <c r="S217" s="30">
        <f t="shared" si="6"/>
        <v>0</v>
      </c>
    </row>
    <row r="218" ht="48.75" customHeight="1">
      <c r="A218" s="17">
        <v>5.0</v>
      </c>
      <c r="B218" s="18" t="s">
        <v>98</v>
      </c>
      <c r="C218" s="19" t="s">
        <v>104</v>
      </c>
      <c r="D218" s="12"/>
      <c r="E218" s="31"/>
      <c r="F218" s="31"/>
      <c r="G218" s="34"/>
      <c r="H218" s="31"/>
      <c r="I218" s="18"/>
      <c r="J218" s="36"/>
      <c r="K218" s="36"/>
      <c r="L218" s="37"/>
      <c r="M218" s="59"/>
      <c r="N218" s="40"/>
      <c r="O218" s="41"/>
      <c r="P218" s="42"/>
      <c r="Q218" s="43"/>
      <c r="R218" s="44"/>
      <c r="S218" s="44"/>
    </row>
    <row r="219" ht="48.75" customHeight="1">
      <c r="A219" s="17">
        <v>6.0</v>
      </c>
      <c r="B219" s="18" t="s">
        <v>107</v>
      </c>
      <c r="C219" s="19" t="s">
        <v>28</v>
      </c>
      <c r="D219" s="12"/>
      <c r="E219" s="56">
        <v>0.7708333333333334</v>
      </c>
      <c r="F219" s="21"/>
      <c r="G219" s="22"/>
      <c r="H219" s="23"/>
      <c r="I219" s="24"/>
      <c r="J219" s="25"/>
      <c r="K219" s="25"/>
      <c r="L219" s="25"/>
      <c r="M219" s="57"/>
      <c r="N219" s="40"/>
      <c r="O219" s="41"/>
      <c r="P219" s="42"/>
      <c r="Q219" s="43"/>
      <c r="R219" s="44"/>
      <c r="S219" s="44"/>
    </row>
    <row r="220" ht="48.75" customHeight="1">
      <c r="A220" s="17">
        <v>7.0</v>
      </c>
      <c r="B220" s="18" t="s">
        <v>110</v>
      </c>
      <c r="C220" s="19" t="s">
        <v>111</v>
      </c>
      <c r="D220" s="12"/>
      <c r="E220" s="31"/>
      <c r="F220" s="31"/>
      <c r="G220" s="22"/>
      <c r="H220" s="31"/>
      <c r="I220" s="24"/>
      <c r="J220" s="25"/>
      <c r="K220" s="25"/>
      <c r="L220" s="25"/>
      <c r="M220" s="57"/>
    </row>
    <row r="221" ht="48.75" customHeight="1">
      <c r="A221" s="17">
        <v>8.0</v>
      </c>
      <c r="B221" s="18" t="s">
        <v>103</v>
      </c>
      <c r="C221" s="19" t="s">
        <v>112</v>
      </c>
      <c r="D221" s="12"/>
      <c r="E221" s="58">
        <v>0.7708333333333334</v>
      </c>
      <c r="F221" s="33"/>
      <c r="G221" s="34"/>
      <c r="H221" s="35"/>
      <c r="I221" s="18"/>
      <c r="J221" s="36"/>
      <c r="K221" s="36"/>
      <c r="L221" s="37"/>
      <c r="M221" s="59"/>
      <c r="N221" s="14" t="s">
        <v>9</v>
      </c>
      <c r="O221" s="14" t="s">
        <v>10</v>
      </c>
      <c r="P221" s="15" t="s">
        <v>11</v>
      </c>
      <c r="Q221" s="15" t="s">
        <v>12</v>
      </c>
      <c r="R221" s="16" t="s">
        <v>13</v>
      </c>
      <c r="S221" s="16" t="s">
        <v>14</v>
      </c>
    </row>
    <row r="222" ht="48.75" customHeight="1">
      <c r="A222" s="17">
        <v>9.0</v>
      </c>
      <c r="B222" s="18" t="s">
        <v>114</v>
      </c>
      <c r="C222" s="19" t="s">
        <v>115</v>
      </c>
      <c r="D222" s="12"/>
      <c r="E222" s="31"/>
      <c r="F222" s="31"/>
      <c r="G222" s="34"/>
      <c r="H222" s="31"/>
      <c r="I222" s="18"/>
      <c r="J222" s="36"/>
      <c r="K222" s="36"/>
      <c r="L222" s="37"/>
      <c r="M222" s="59"/>
      <c r="N222" s="26">
        <v>1.0</v>
      </c>
      <c r="O222" s="27" t="s">
        <v>15</v>
      </c>
      <c r="P222" s="28">
        <v>0.0</v>
      </c>
      <c r="Q222" s="29">
        <v>0.0</v>
      </c>
      <c r="R222" s="30">
        <f t="shared" ref="R222:S222" si="7">0</f>
        <v>0</v>
      </c>
      <c r="S222" s="30">
        <f t="shared" si="7"/>
        <v>0</v>
      </c>
    </row>
    <row r="223" ht="48.75" customHeight="1">
      <c r="A223" s="17">
        <v>10.0</v>
      </c>
      <c r="B223" s="18" t="s">
        <v>118</v>
      </c>
      <c r="C223" s="19" t="s">
        <v>119</v>
      </c>
      <c r="D223" s="12"/>
      <c r="E223" s="56">
        <v>0.7708333333333334</v>
      </c>
      <c r="F223" s="22"/>
      <c r="G223" s="23"/>
      <c r="H223" s="60"/>
      <c r="I223" s="24"/>
      <c r="J223" s="25"/>
      <c r="K223" s="25"/>
      <c r="L223" s="22"/>
      <c r="M223" s="61"/>
      <c r="N223" s="26">
        <v>2.0</v>
      </c>
      <c r="O223" s="27" t="s">
        <v>21</v>
      </c>
      <c r="P223" s="28">
        <v>0.0</v>
      </c>
      <c r="Q223" s="29">
        <v>0.0</v>
      </c>
      <c r="R223" s="30">
        <f t="shared" ref="R223:S223" si="8">0</f>
        <v>0</v>
      </c>
      <c r="S223" s="30">
        <f t="shared" si="8"/>
        <v>0</v>
      </c>
    </row>
    <row r="224" ht="48.75" customHeight="1">
      <c r="A224" s="17">
        <v>11.0</v>
      </c>
      <c r="B224" s="18" t="s">
        <v>94</v>
      </c>
      <c r="C224" s="19" t="s">
        <v>121</v>
      </c>
      <c r="D224" s="12"/>
      <c r="E224" s="31"/>
      <c r="F224" s="22"/>
      <c r="G224" s="31"/>
      <c r="H224" s="31"/>
      <c r="I224" s="24"/>
      <c r="J224" s="25"/>
      <c r="K224" s="25"/>
      <c r="L224" s="22"/>
      <c r="M224" s="62"/>
      <c r="N224" s="26">
        <v>3.0</v>
      </c>
      <c r="O224" s="27" t="s">
        <v>24</v>
      </c>
      <c r="P224" s="28">
        <v>0.0</v>
      </c>
      <c r="Q224" s="29">
        <v>0.0</v>
      </c>
      <c r="R224" s="30">
        <f t="shared" ref="R224:S224" si="9">0</f>
        <v>0</v>
      </c>
      <c r="S224" s="30">
        <f t="shared" si="9"/>
        <v>0</v>
      </c>
    </row>
    <row r="225" ht="48.75" customHeight="1">
      <c r="A225" s="17">
        <v>12.0</v>
      </c>
      <c r="B225" s="18" t="s">
        <v>123</v>
      </c>
      <c r="C225" s="19" t="s">
        <v>76</v>
      </c>
      <c r="D225" s="12"/>
      <c r="E225" s="58">
        <v>0.7708333333333334</v>
      </c>
      <c r="F225" s="34"/>
      <c r="G225" s="35"/>
      <c r="H225" s="63"/>
      <c r="I225" s="18"/>
      <c r="J225" s="36"/>
      <c r="K225" s="37"/>
      <c r="L225" s="34"/>
      <c r="M225" s="59"/>
      <c r="N225" s="26">
        <v>4.0</v>
      </c>
      <c r="O225" s="27" t="s">
        <v>19</v>
      </c>
      <c r="P225" s="28">
        <v>0.0</v>
      </c>
      <c r="Q225" s="29">
        <v>0.0</v>
      </c>
      <c r="R225" s="30">
        <f t="shared" ref="R225:S225" si="10">0</f>
        <v>0</v>
      </c>
      <c r="S225" s="30">
        <f t="shared" si="10"/>
        <v>0</v>
      </c>
    </row>
    <row r="226" ht="48.75" customHeight="1">
      <c r="A226" s="17">
        <v>13.0</v>
      </c>
      <c r="B226" s="18" t="s">
        <v>113</v>
      </c>
      <c r="C226" s="19" t="s">
        <v>125</v>
      </c>
      <c r="D226" s="12"/>
      <c r="E226" s="31"/>
      <c r="F226" s="34"/>
      <c r="G226" s="31"/>
      <c r="H226" s="31"/>
      <c r="I226" s="18"/>
      <c r="J226" s="36"/>
      <c r="K226" s="37"/>
      <c r="L226" s="34"/>
      <c r="M226" s="59"/>
      <c r="N226" s="26">
        <v>5.0</v>
      </c>
      <c r="O226" s="27" t="s">
        <v>23</v>
      </c>
      <c r="P226" s="28">
        <v>0.0</v>
      </c>
      <c r="Q226" s="29">
        <v>0.0</v>
      </c>
      <c r="R226" s="30">
        <f t="shared" ref="R226:S226" si="11">0</f>
        <v>0</v>
      </c>
      <c r="S226" s="30">
        <f t="shared" si="11"/>
        <v>0</v>
      </c>
    </row>
    <row r="227" ht="48.75" customHeight="1">
      <c r="A227" s="17">
        <v>14.0</v>
      </c>
      <c r="B227" s="18" t="s">
        <v>120</v>
      </c>
      <c r="C227" s="19" t="s">
        <v>127</v>
      </c>
      <c r="D227" s="12"/>
      <c r="E227" s="56">
        <v>0.7708333333333334</v>
      </c>
      <c r="F227" s="22"/>
      <c r="G227" s="23"/>
      <c r="H227" s="60"/>
      <c r="I227" s="24"/>
      <c r="J227" s="25"/>
      <c r="K227" s="25"/>
      <c r="L227" s="22"/>
      <c r="M227" s="57"/>
      <c r="N227" s="26">
        <v>6.0</v>
      </c>
      <c r="O227" s="27" t="s">
        <v>20</v>
      </c>
      <c r="P227" s="28">
        <v>0.0</v>
      </c>
      <c r="Q227" s="29">
        <v>0.0</v>
      </c>
      <c r="R227" s="30">
        <f t="shared" ref="R227:S227" si="12">0</f>
        <v>0</v>
      </c>
      <c r="S227" s="30">
        <f t="shared" si="12"/>
        <v>0</v>
      </c>
    </row>
    <row r="228" ht="48.75" customHeight="1">
      <c r="A228" s="17">
        <v>15.0</v>
      </c>
      <c r="B228" s="18" t="s">
        <v>117</v>
      </c>
      <c r="C228" s="19" t="s">
        <v>129</v>
      </c>
      <c r="D228" s="12"/>
      <c r="E228" s="31"/>
      <c r="F228" s="22"/>
      <c r="G228" s="31"/>
      <c r="H228" s="31"/>
      <c r="I228" s="24"/>
      <c r="J228" s="25"/>
      <c r="K228" s="25"/>
      <c r="L228" s="22"/>
      <c r="M228" s="57"/>
      <c r="N228" s="40"/>
      <c r="O228" s="41"/>
      <c r="P228" s="42"/>
      <c r="Q228" s="43"/>
      <c r="R228" s="44"/>
      <c r="S228" s="44"/>
    </row>
    <row r="229" ht="48.75" customHeight="1">
      <c r="A229" s="17">
        <v>16.0</v>
      </c>
      <c r="B229" s="18" t="s">
        <v>131</v>
      </c>
      <c r="C229" s="19" t="s">
        <v>132</v>
      </c>
      <c r="D229" s="12"/>
      <c r="E229" s="33">
        <v>0.7708333333333334</v>
      </c>
      <c r="F229" s="34"/>
      <c r="G229" s="35"/>
      <c r="H229" s="64"/>
      <c r="I229" s="18"/>
      <c r="J229" s="36"/>
      <c r="K229" s="37"/>
      <c r="L229" s="34"/>
      <c r="M229" s="59"/>
      <c r="N229" s="40"/>
      <c r="O229" s="41"/>
      <c r="P229" s="42"/>
      <c r="Q229" s="43"/>
      <c r="R229" s="44"/>
      <c r="S229" s="44"/>
    </row>
    <row r="230" ht="48.75" customHeight="1">
      <c r="A230" s="17">
        <v>17.0</v>
      </c>
      <c r="B230" s="18" t="s">
        <v>124</v>
      </c>
      <c r="C230" s="19" t="s">
        <v>133</v>
      </c>
      <c r="D230" s="12"/>
      <c r="E230" s="31"/>
      <c r="F230" s="34"/>
      <c r="G230" s="31"/>
      <c r="H230" s="31"/>
      <c r="I230" s="18"/>
      <c r="J230" s="36"/>
      <c r="K230" s="37"/>
      <c r="L230" s="34"/>
      <c r="M230" s="59"/>
    </row>
    <row r="231" ht="48.75" customHeight="1">
      <c r="A231" s="17">
        <v>18.0</v>
      </c>
      <c r="B231" s="18" t="s">
        <v>135</v>
      </c>
      <c r="C231" s="19" t="s">
        <v>136</v>
      </c>
      <c r="D231" s="12"/>
      <c r="E231" s="21">
        <v>0.8125</v>
      </c>
      <c r="F231" s="22"/>
      <c r="G231" s="23"/>
      <c r="H231" s="60"/>
      <c r="I231" s="24"/>
      <c r="J231" s="25"/>
      <c r="K231" s="25"/>
      <c r="L231" s="22"/>
      <c r="M231" s="57"/>
      <c r="N231" s="14" t="s">
        <v>9</v>
      </c>
      <c r="O231" s="14" t="s">
        <v>10</v>
      </c>
      <c r="P231" s="15" t="s">
        <v>11</v>
      </c>
      <c r="Q231" s="15" t="s">
        <v>12</v>
      </c>
      <c r="R231" s="16" t="s">
        <v>13</v>
      </c>
      <c r="S231" s="16" t="s">
        <v>14</v>
      </c>
    </row>
    <row r="232" ht="48.75" customHeight="1">
      <c r="A232" s="17">
        <v>19.0</v>
      </c>
      <c r="B232" s="18" t="s">
        <v>159</v>
      </c>
      <c r="C232" s="19" t="s">
        <v>137</v>
      </c>
      <c r="D232" s="12"/>
      <c r="E232" s="31"/>
      <c r="F232" s="22"/>
      <c r="G232" s="31"/>
      <c r="H232" s="31"/>
      <c r="I232" s="24"/>
      <c r="J232" s="25"/>
      <c r="K232" s="25"/>
      <c r="L232" s="22"/>
      <c r="M232" s="57"/>
      <c r="N232" s="26">
        <v>1.0</v>
      </c>
      <c r="O232" s="27" t="s">
        <v>15</v>
      </c>
      <c r="P232" s="28">
        <v>0.0</v>
      </c>
      <c r="Q232" s="29">
        <v>0.0</v>
      </c>
      <c r="R232" s="30">
        <f t="shared" ref="R232:S232" si="13">0</f>
        <v>0</v>
      </c>
      <c r="S232" s="30">
        <f t="shared" si="13"/>
        <v>0</v>
      </c>
    </row>
    <row r="233" ht="48.75" customHeight="1">
      <c r="A233" s="17">
        <v>20.0</v>
      </c>
      <c r="B233" s="18" t="s">
        <v>108</v>
      </c>
      <c r="C233" s="19" t="s">
        <v>139</v>
      </c>
      <c r="D233" s="12"/>
      <c r="E233" s="33">
        <v>0.8125</v>
      </c>
      <c r="F233" s="34"/>
      <c r="G233" s="35"/>
      <c r="H233" s="63"/>
      <c r="I233" s="18"/>
      <c r="J233" s="36"/>
      <c r="K233" s="37"/>
      <c r="L233" s="34"/>
      <c r="N233" s="26">
        <v>2.0</v>
      </c>
      <c r="O233" s="27" t="s">
        <v>21</v>
      </c>
      <c r="P233" s="28">
        <v>0.0</v>
      </c>
      <c r="Q233" s="29">
        <v>0.0</v>
      </c>
      <c r="R233" s="30">
        <f t="shared" ref="R233:S233" si="14">0</f>
        <v>0</v>
      </c>
      <c r="S233" s="30">
        <f t="shared" si="14"/>
        <v>0</v>
      </c>
    </row>
    <row r="234" ht="48.75" customHeight="1">
      <c r="A234" s="17">
        <v>21.0</v>
      </c>
      <c r="B234" s="18" t="s">
        <v>128</v>
      </c>
      <c r="C234" s="19" t="s">
        <v>140</v>
      </c>
      <c r="D234" s="12"/>
      <c r="E234" s="31"/>
      <c r="F234" s="34"/>
      <c r="G234" s="31"/>
      <c r="H234" s="31"/>
      <c r="I234" s="18"/>
      <c r="J234" s="36"/>
      <c r="K234" s="37"/>
      <c r="L234" s="34"/>
      <c r="M234" s="55"/>
      <c r="N234" s="26">
        <v>3.0</v>
      </c>
      <c r="O234" s="27" t="s">
        <v>24</v>
      </c>
      <c r="P234" s="28">
        <v>0.0</v>
      </c>
      <c r="Q234" s="29">
        <v>0.0</v>
      </c>
      <c r="R234" s="30">
        <f t="shared" ref="R234:S234" si="15">0</f>
        <v>0</v>
      </c>
      <c r="S234" s="30">
        <f t="shared" si="15"/>
        <v>0</v>
      </c>
    </row>
    <row r="235" ht="48.75" customHeight="1">
      <c r="A235" s="17">
        <v>22.0</v>
      </c>
      <c r="B235" s="18" t="s">
        <v>106</v>
      </c>
      <c r="C235" s="19"/>
      <c r="D235" s="12"/>
      <c r="E235" s="21">
        <v>0.8125</v>
      </c>
      <c r="F235" s="22"/>
      <c r="G235" s="23"/>
      <c r="H235" s="60"/>
      <c r="I235" s="24"/>
      <c r="J235" s="25"/>
      <c r="K235" s="25"/>
      <c r="L235" s="22"/>
      <c r="M235" s="57"/>
      <c r="N235" s="26">
        <v>4.0</v>
      </c>
      <c r="O235" s="27" t="s">
        <v>19</v>
      </c>
      <c r="P235" s="28">
        <v>0.0</v>
      </c>
      <c r="Q235" s="29">
        <v>0.0</v>
      </c>
      <c r="R235" s="30">
        <f t="shared" ref="R235:S235" si="16">0</f>
        <v>0</v>
      </c>
      <c r="S235" s="30">
        <f t="shared" si="16"/>
        <v>0</v>
      </c>
    </row>
    <row r="236" ht="48.75" customHeight="1">
      <c r="A236" s="17">
        <v>5.0</v>
      </c>
      <c r="B236" s="18" t="s">
        <v>23</v>
      </c>
      <c r="C236" s="19" t="s">
        <v>28</v>
      </c>
      <c r="D236" s="12"/>
      <c r="E236" s="31"/>
      <c r="F236" s="22"/>
      <c r="G236" s="31"/>
      <c r="H236" s="31"/>
      <c r="I236" s="24"/>
      <c r="J236" s="25"/>
      <c r="K236" s="25"/>
      <c r="L236" s="22"/>
      <c r="M236" s="57"/>
      <c r="N236" s="26">
        <v>5.0</v>
      </c>
      <c r="O236" s="27" t="s">
        <v>23</v>
      </c>
      <c r="P236" s="28">
        <v>0.0</v>
      </c>
      <c r="Q236" s="29">
        <v>0.0</v>
      </c>
      <c r="R236" s="30">
        <f t="shared" ref="R236:S236" si="17">0</f>
        <v>0</v>
      </c>
      <c r="S236" s="30">
        <f t="shared" si="17"/>
        <v>0</v>
      </c>
    </row>
    <row r="237" ht="48.75" customHeight="1">
      <c r="A237" s="17">
        <v>6.0</v>
      </c>
      <c r="B237" s="18" t="s">
        <v>20</v>
      </c>
      <c r="C237" s="19" t="s">
        <v>30</v>
      </c>
      <c r="D237" s="12"/>
      <c r="E237" s="33">
        <v>0.8125</v>
      </c>
      <c r="F237" s="34"/>
      <c r="G237" s="35"/>
      <c r="H237" s="64"/>
      <c r="I237" s="18"/>
      <c r="J237" s="36"/>
      <c r="K237" s="37"/>
      <c r="L237" s="34"/>
      <c r="M237" s="59"/>
      <c r="N237" s="26">
        <v>6.0</v>
      </c>
      <c r="O237" s="27" t="s">
        <v>20</v>
      </c>
      <c r="P237" s="28">
        <v>0.0</v>
      </c>
      <c r="Q237" s="29">
        <v>0.0</v>
      </c>
      <c r="R237" s="30">
        <f t="shared" ref="R237:S237" si="18">0</f>
        <v>0</v>
      </c>
      <c r="S237" s="30">
        <f t="shared" si="18"/>
        <v>0</v>
      </c>
    </row>
    <row r="238" ht="48.75" customHeight="1">
      <c r="A238" s="38"/>
      <c r="B238" s="39"/>
      <c r="C238" s="39"/>
      <c r="D238" s="39"/>
      <c r="E238" s="31"/>
      <c r="F238" s="34"/>
      <c r="G238" s="31"/>
      <c r="H238" s="31"/>
      <c r="I238" s="18"/>
      <c r="J238" s="36"/>
      <c r="K238" s="37"/>
      <c r="L238" s="34"/>
      <c r="M238" s="59"/>
      <c r="N238" s="40"/>
      <c r="O238" s="41"/>
      <c r="P238" s="42"/>
      <c r="Q238" s="43"/>
      <c r="R238" s="44"/>
      <c r="S238" s="44"/>
    </row>
    <row r="239" ht="48.75" customHeight="1">
      <c r="A239" s="38"/>
      <c r="B239" s="39"/>
      <c r="C239" s="39"/>
      <c r="D239" s="39"/>
      <c r="E239" s="21">
        <v>0.8125</v>
      </c>
      <c r="F239" s="22"/>
      <c r="G239" s="23"/>
      <c r="H239" s="60"/>
      <c r="I239" s="24"/>
      <c r="J239" s="25"/>
      <c r="K239" s="25"/>
      <c r="L239" s="22"/>
      <c r="M239" s="57"/>
      <c r="N239" s="40"/>
      <c r="O239" s="41"/>
      <c r="P239" s="42"/>
      <c r="Q239" s="43"/>
      <c r="R239" s="44"/>
      <c r="S239" s="44"/>
    </row>
    <row r="240" ht="46.5" customHeight="1">
      <c r="A240" s="6"/>
      <c r="B240" s="2"/>
      <c r="C240" s="2"/>
      <c r="D240" s="2"/>
      <c r="E240" s="31"/>
      <c r="F240" s="22"/>
      <c r="G240" s="31"/>
      <c r="H240" s="31"/>
      <c r="I240" s="24"/>
      <c r="J240" s="25"/>
      <c r="K240" s="25"/>
      <c r="L240" s="22"/>
      <c r="M240" s="57"/>
    </row>
    <row r="241" ht="46.5" customHeight="1">
      <c r="A241" s="8" t="s">
        <v>3</v>
      </c>
      <c r="B241" s="8" t="s">
        <v>4</v>
      </c>
      <c r="C241" s="8" t="s">
        <v>5</v>
      </c>
      <c r="E241" s="33">
        <v>0.8125</v>
      </c>
      <c r="F241" s="34"/>
      <c r="G241" s="35"/>
      <c r="H241" s="63"/>
      <c r="I241" s="18"/>
      <c r="J241" s="36"/>
      <c r="K241" s="37"/>
      <c r="L241" s="34"/>
      <c r="M241" s="59"/>
      <c r="N241" s="14" t="s">
        <v>9</v>
      </c>
      <c r="O241" s="14" t="s">
        <v>10</v>
      </c>
      <c r="P241" s="15" t="s">
        <v>11</v>
      </c>
      <c r="Q241" s="15" t="s">
        <v>12</v>
      </c>
      <c r="R241" s="16" t="s">
        <v>13</v>
      </c>
      <c r="S241" s="16" t="s">
        <v>14</v>
      </c>
    </row>
    <row r="242" ht="46.5" customHeight="1">
      <c r="A242" s="17">
        <v>1.0</v>
      </c>
      <c r="B242" s="18" t="s">
        <v>15</v>
      </c>
      <c r="C242" s="19" t="s">
        <v>16</v>
      </c>
      <c r="D242" s="12"/>
      <c r="E242" s="31"/>
      <c r="F242" s="34"/>
      <c r="G242" s="31"/>
      <c r="H242" s="31"/>
      <c r="I242" s="18"/>
      <c r="J242" s="36"/>
      <c r="K242" s="37"/>
      <c r="L242" s="34"/>
      <c r="M242" s="59"/>
      <c r="N242" s="26">
        <v>1.0</v>
      </c>
      <c r="O242" s="27" t="s">
        <v>15</v>
      </c>
      <c r="P242" s="28">
        <v>0.0</v>
      </c>
      <c r="Q242" s="29">
        <v>0.0</v>
      </c>
      <c r="R242" s="30">
        <f t="shared" ref="R242:S242" si="19">0</f>
        <v>0</v>
      </c>
      <c r="S242" s="30">
        <f t="shared" si="19"/>
        <v>0</v>
      </c>
    </row>
    <row r="243" ht="46.5" customHeight="1">
      <c r="A243" s="17">
        <v>2.0</v>
      </c>
      <c r="B243" s="18" t="s">
        <v>21</v>
      </c>
      <c r="C243" s="19" t="s">
        <v>22</v>
      </c>
      <c r="D243" s="12"/>
      <c r="E243" s="21">
        <v>0.8125</v>
      </c>
      <c r="F243" s="22"/>
      <c r="G243" s="23"/>
      <c r="H243" s="60"/>
      <c r="I243" s="25"/>
      <c r="J243" s="25"/>
      <c r="K243" s="25"/>
      <c r="L243" s="22"/>
      <c r="M243" s="61"/>
      <c r="N243" s="26">
        <v>2.0</v>
      </c>
      <c r="O243" s="27" t="s">
        <v>21</v>
      </c>
      <c r="P243" s="28">
        <v>0.0</v>
      </c>
      <c r="Q243" s="29">
        <v>0.0</v>
      </c>
      <c r="R243" s="30">
        <f t="shared" ref="R243:S243" si="20">0</f>
        <v>0</v>
      </c>
      <c r="S243" s="30">
        <f t="shared" si="20"/>
        <v>0</v>
      </c>
    </row>
    <row r="244" ht="46.5" customHeight="1">
      <c r="A244" s="17">
        <v>3.0</v>
      </c>
      <c r="B244" s="18" t="s">
        <v>24</v>
      </c>
      <c r="C244" s="19" t="s">
        <v>25</v>
      </c>
      <c r="D244" s="12"/>
      <c r="E244" s="31"/>
      <c r="F244" s="22"/>
      <c r="G244" s="31"/>
      <c r="H244" s="31"/>
      <c r="I244" s="25"/>
      <c r="J244" s="25"/>
      <c r="K244" s="25"/>
      <c r="L244" s="22"/>
      <c r="M244" s="62"/>
      <c r="N244" s="26">
        <v>3.0</v>
      </c>
      <c r="O244" s="27" t="s">
        <v>24</v>
      </c>
      <c r="P244" s="28">
        <v>0.0</v>
      </c>
      <c r="Q244" s="29">
        <v>0.0</v>
      </c>
      <c r="R244" s="30">
        <f t="shared" ref="R244:S244" si="21">0</f>
        <v>0</v>
      </c>
      <c r="S244" s="30">
        <f t="shared" si="21"/>
        <v>0</v>
      </c>
    </row>
    <row r="245" ht="46.5" customHeight="1">
      <c r="A245" s="17">
        <v>4.0</v>
      </c>
      <c r="B245" s="18" t="s">
        <v>19</v>
      </c>
      <c r="C245" s="19" t="s">
        <v>27</v>
      </c>
      <c r="D245" s="12"/>
      <c r="E245" s="33">
        <v>0.8125</v>
      </c>
      <c r="F245" s="34"/>
      <c r="G245" s="35"/>
      <c r="H245" s="64"/>
      <c r="I245" s="36"/>
      <c r="J245" s="36"/>
      <c r="K245" s="37"/>
      <c r="L245" s="34"/>
      <c r="M245" s="59"/>
      <c r="N245" s="26">
        <v>4.0</v>
      </c>
      <c r="O245" s="27" t="s">
        <v>19</v>
      </c>
      <c r="P245" s="28">
        <v>0.0</v>
      </c>
      <c r="Q245" s="29">
        <v>0.0</v>
      </c>
      <c r="R245" s="30">
        <f t="shared" ref="R245:S245" si="22">0</f>
        <v>0</v>
      </c>
      <c r="S245" s="30">
        <f t="shared" si="22"/>
        <v>0</v>
      </c>
    </row>
    <row r="246" ht="46.5" customHeight="1">
      <c r="A246" s="17">
        <v>5.0</v>
      </c>
      <c r="B246" s="18" t="s">
        <v>23</v>
      </c>
      <c r="C246" s="19" t="s">
        <v>28</v>
      </c>
      <c r="D246" s="12"/>
      <c r="E246" s="31"/>
      <c r="F246" s="34"/>
      <c r="G246" s="31"/>
      <c r="H246" s="31"/>
      <c r="I246" s="36"/>
      <c r="J246" s="36"/>
      <c r="K246" s="37"/>
      <c r="L246" s="34"/>
      <c r="M246" s="59"/>
      <c r="N246" s="26">
        <v>5.0</v>
      </c>
      <c r="O246" s="27" t="s">
        <v>23</v>
      </c>
      <c r="P246" s="28">
        <v>0.0</v>
      </c>
      <c r="Q246" s="29">
        <v>0.0</v>
      </c>
      <c r="R246" s="30">
        <f t="shared" ref="R246:S246" si="23">0</f>
        <v>0</v>
      </c>
      <c r="S246" s="30">
        <f t="shared" si="23"/>
        <v>0</v>
      </c>
    </row>
    <row r="247" ht="46.5" customHeight="1">
      <c r="A247" s="17">
        <v>6.0</v>
      </c>
      <c r="B247" s="18" t="s">
        <v>20</v>
      </c>
      <c r="C247" s="19" t="s">
        <v>30</v>
      </c>
      <c r="D247" s="12"/>
      <c r="E247" s="21">
        <v>0.8541666666666666</v>
      </c>
      <c r="F247" s="22"/>
      <c r="G247" s="23"/>
      <c r="H247" s="60"/>
      <c r="I247" s="25"/>
      <c r="J247" s="25"/>
      <c r="K247" s="25"/>
      <c r="L247" s="22"/>
      <c r="M247" s="57"/>
      <c r="N247" s="26">
        <v>6.0</v>
      </c>
      <c r="O247" s="27" t="s">
        <v>20</v>
      </c>
      <c r="P247" s="28">
        <v>0.0</v>
      </c>
      <c r="Q247" s="29">
        <v>0.0</v>
      </c>
      <c r="R247" s="30">
        <f t="shared" ref="R247:S247" si="24">0</f>
        <v>0</v>
      </c>
      <c r="S247" s="30">
        <f t="shared" si="24"/>
        <v>0</v>
      </c>
    </row>
    <row r="248" ht="46.5" customHeight="1">
      <c r="A248" s="38"/>
      <c r="B248" s="39"/>
      <c r="C248" s="39"/>
      <c r="D248" s="39"/>
      <c r="E248" s="31"/>
      <c r="F248" s="22"/>
      <c r="G248" s="31"/>
      <c r="H248" s="31"/>
      <c r="I248" s="25"/>
      <c r="J248" s="25"/>
      <c r="K248" s="25"/>
      <c r="L248" s="22"/>
      <c r="M248" s="57"/>
      <c r="N248" s="40"/>
      <c r="O248" s="41"/>
      <c r="P248" s="42"/>
      <c r="Q248" s="43"/>
      <c r="R248" s="44"/>
      <c r="S248" s="44"/>
    </row>
    <row r="249" ht="46.5" customHeight="1">
      <c r="A249" s="38"/>
      <c r="B249" s="39"/>
      <c r="C249" s="39"/>
      <c r="D249" s="39"/>
      <c r="E249" s="33">
        <v>0.8541666666666666</v>
      </c>
      <c r="F249" s="34"/>
      <c r="G249" s="35"/>
      <c r="H249" s="64"/>
      <c r="I249" s="36"/>
      <c r="J249" s="36"/>
      <c r="K249" s="37"/>
      <c r="L249" s="34"/>
      <c r="M249" s="59"/>
      <c r="N249" s="40"/>
      <c r="O249" s="41"/>
      <c r="P249" s="42"/>
      <c r="Q249" s="43"/>
      <c r="R249" s="44"/>
      <c r="S249" s="44"/>
    </row>
    <row r="250" ht="46.5" customHeight="1">
      <c r="A250" s="6"/>
      <c r="B250" s="2"/>
      <c r="C250" s="2"/>
      <c r="D250" s="2"/>
      <c r="E250" s="31"/>
      <c r="F250" s="34"/>
      <c r="G250" s="31"/>
      <c r="H250" s="31"/>
      <c r="I250" s="36"/>
      <c r="J250" s="36"/>
      <c r="K250" s="37"/>
      <c r="L250" s="34"/>
      <c r="M250" s="59"/>
    </row>
    <row r="251" ht="46.5" customHeight="1">
      <c r="A251" s="8" t="s">
        <v>3</v>
      </c>
      <c r="B251" s="8" t="s">
        <v>4</v>
      </c>
      <c r="C251" s="8" t="s">
        <v>5</v>
      </c>
      <c r="E251" s="69"/>
      <c r="F251" s="70"/>
      <c r="G251" s="34"/>
      <c r="H251" s="71"/>
      <c r="I251" s="18"/>
      <c r="J251" s="36"/>
      <c r="K251" s="36"/>
      <c r="L251" s="37"/>
      <c r="M251" s="59"/>
      <c r="N251" s="14" t="s">
        <v>9</v>
      </c>
      <c r="O251" s="14" t="s">
        <v>10</v>
      </c>
      <c r="P251" s="15" t="s">
        <v>11</v>
      </c>
      <c r="Q251" s="15" t="s">
        <v>12</v>
      </c>
      <c r="R251" s="16" t="s">
        <v>13</v>
      </c>
      <c r="S251" s="16" t="s">
        <v>14</v>
      </c>
    </row>
    <row r="252" ht="46.5" customHeight="1">
      <c r="A252" s="17">
        <v>1.0</v>
      </c>
      <c r="B252" s="18" t="s">
        <v>15</v>
      </c>
      <c r="C252" s="19" t="s">
        <v>16</v>
      </c>
      <c r="D252" s="12"/>
      <c r="E252" s="56">
        <v>0.8541666666666666</v>
      </c>
      <c r="F252" s="21"/>
      <c r="G252" s="22"/>
      <c r="H252" s="23"/>
      <c r="I252" s="24"/>
      <c r="J252" s="25"/>
      <c r="K252" s="25"/>
      <c r="L252" s="25"/>
      <c r="M252" s="57"/>
      <c r="N252" s="26">
        <v>1.0</v>
      </c>
      <c r="O252" s="27" t="s">
        <v>15</v>
      </c>
      <c r="P252" s="28">
        <v>0.0</v>
      </c>
      <c r="Q252" s="29">
        <v>0.0</v>
      </c>
      <c r="R252" s="30">
        <f t="shared" ref="R252:S252" si="25">0</f>
        <v>0</v>
      </c>
      <c r="S252" s="30">
        <f t="shared" si="25"/>
        <v>0</v>
      </c>
    </row>
    <row r="253" ht="46.5" customHeight="1">
      <c r="A253" s="17">
        <v>2.0</v>
      </c>
      <c r="B253" s="18" t="s">
        <v>21</v>
      </c>
      <c r="C253" s="19" t="s">
        <v>22</v>
      </c>
      <c r="D253" s="12"/>
      <c r="E253" s="31"/>
      <c r="F253" s="31"/>
      <c r="G253" s="22"/>
      <c r="H253" s="31"/>
      <c r="I253" s="24"/>
      <c r="J253" s="25"/>
      <c r="K253" s="25"/>
      <c r="L253" s="25"/>
      <c r="M253" s="61"/>
      <c r="N253" s="26">
        <v>2.0</v>
      </c>
      <c r="O253" s="27" t="s">
        <v>21</v>
      </c>
      <c r="P253" s="28">
        <v>0.0</v>
      </c>
      <c r="Q253" s="29">
        <v>0.0</v>
      </c>
      <c r="R253" s="30">
        <f t="shared" ref="R253:S253" si="26">0</f>
        <v>0</v>
      </c>
      <c r="S253" s="30">
        <f t="shared" si="26"/>
        <v>0</v>
      </c>
    </row>
    <row r="254" ht="46.5" customHeight="1">
      <c r="A254" s="17">
        <v>3.0</v>
      </c>
      <c r="B254" s="18" t="s">
        <v>24</v>
      </c>
      <c r="C254" s="19" t="s">
        <v>25</v>
      </c>
      <c r="D254" s="12"/>
      <c r="E254" s="58">
        <v>0.8541666666666666</v>
      </c>
      <c r="F254" s="33"/>
      <c r="G254" s="34"/>
      <c r="H254" s="35"/>
      <c r="I254" s="18"/>
      <c r="J254" s="36"/>
      <c r="K254" s="36"/>
      <c r="L254" s="37"/>
      <c r="M254" s="55"/>
      <c r="N254" s="26">
        <v>3.0</v>
      </c>
      <c r="O254" s="27" t="s">
        <v>24</v>
      </c>
      <c r="P254" s="28">
        <v>0.0</v>
      </c>
      <c r="Q254" s="29">
        <v>0.0</v>
      </c>
      <c r="R254" s="30">
        <f t="shared" ref="R254:S254" si="27">0</f>
        <v>0</v>
      </c>
      <c r="S254" s="30">
        <f t="shared" si="27"/>
        <v>0</v>
      </c>
    </row>
    <row r="255" ht="46.5" customHeight="1">
      <c r="A255" s="17">
        <v>4.0</v>
      </c>
      <c r="B255" s="18" t="s">
        <v>19</v>
      </c>
      <c r="C255" s="19" t="s">
        <v>27</v>
      </c>
      <c r="D255" s="12"/>
      <c r="E255" s="31"/>
      <c r="F255" s="31"/>
      <c r="G255" s="34"/>
      <c r="H255" s="31"/>
      <c r="I255" s="18"/>
      <c r="J255" s="36"/>
      <c r="K255" s="36"/>
      <c r="L255" s="37"/>
      <c r="M255" s="59"/>
      <c r="N255" s="26">
        <v>4.0</v>
      </c>
      <c r="O255" s="27" t="s">
        <v>19</v>
      </c>
      <c r="P255" s="28">
        <v>0.0</v>
      </c>
      <c r="Q255" s="29">
        <v>0.0</v>
      </c>
      <c r="R255" s="30">
        <f t="shared" ref="R255:S255" si="28">0</f>
        <v>0</v>
      </c>
      <c r="S255" s="30">
        <f t="shared" si="28"/>
        <v>0</v>
      </c>
    </row>
    <row r="256" ht="46.5" customHeight="1">
      <c r="A256" s="17">
        <v>5.0</v>
      </c>
      <c r="B256" s="18" t="s">
        <v>23</v>
      </c>
      <c r="C256" s="19" t="s">
        <v>28</v>
      </c>
      <c r="D256" s="12"/>
      <c r="E256" s="69"/>
      <c r="F256" s="70"/>
      <c r="G256" s="34"/>
      <c r="H256" s="71"/>
      <c r="I256" s="18"/>
      <c r="J256" s="36"/>
      <c r="K256" s="36"/>
      <c r="L256" s="37"/>
      <c r="M256" s="59"/>
      <c r="N256" s="26">
        <v>5.0</v>
      </c>
      <c r="O256" s="27" t="s">
        <v>23</v>
      </c>
      <c r="P256" s="28">
        <v>0.0</v>
      </c>
      <c r="Q256" s="29">
        <v>0.0</v>
      </c>
      <c r="R256" s="30">
        <f t="shared" ref="R256:S256" si="29">0</f>
        <v>0</v>
      </c>
      <c r="S256" s="30">
        <f t="shared" si="29"/>
        <v>0</v>
      </c>
    </row>
    <row r="257" ht="46.5" customHeight="1">
      <c r="A257" s="17">
        <v>6.0</v>
      </c>
      <c r="B257" s="18" t="s">
        <v>20</v>
      </c>
      <c r="C257" s="19" t="s">
        <v>30</v>
      </c>
      <c r="D257" s="12"/>
      <c r="E257" s="56">
        <v>0.8541666666666666</v>
      </c>
      <c r="F257" s="21"/>
      <c r="G257" s="22"/>
      <c r="H257" s="23"/>
      <c r="I257" s="24"/>
      <c r="J257" s="25"/>
      <c r="K257" s="25"/>
      <c r="L257" s="25"/>
      <c r="M257" s="57"/>
      <c r="N257" s="26">
        <v>6.0</v>
      </c>
      <c r="O257" s="27" t="s">
        <v>20</v>
      </c>
      <c r="P257" s="28">
        <v>0.0</v>
      </c>
      <c r="Q257" s="29">
        <v>0.0</v>
      </c>
      <c r="R257" s="30">
        <f t="shared" ref="R257:S257" si="30">0</f>
        <v>0</v>
      </c>
      <c r="S257" s="30">
        <f t="shared" si="30"/>
        <v>0</v>
      </c>
    </row>
    <row r="258" ht="46.5" customHeight="1">
      <c r="A258" s="38"/>
      <c r="B258" s="39"/>
      <c r="C258" s="39"/>
      <c r="D258" s="39"/>
      <c r="E258" s="31"/>
      <c r="F258" s="31"/>
      <c r="G258" s="22"/>
      <c r="H258" s="31"/>
      <c r="I258" s="24"/>
      <c r="J258" s="25"/>
      <c r="K258" s="25"/>
      <c r="L258" s="25"/>
      <c r="M258" s="57"/>
      <c r="N258" s="40"/>
      <c r="O258" s="41"/>
      <c r="P258" s="42"/>
      <c r="Q258" s="43"/>
      <c r="R258" s="44"/>
      <c r="S258" s="44"/>
    </row>
    <row r="259" ht="46.5" customHeight="1">
      <c r="A259" s="38"/>
      <c r="B259" s="39"/>
      <c r="C259" s="39"/>
      <c r="D259" s="39"/>
      <c r="E259" s="58">
        <v>0.8541666666666666</v>
      </c>
      <c r="F259" s="33"/>
      <c r="G259" s="34"/>
      <c r="H259" s="35"/>
      <c r="I259" s="54"/>
      <c r="J259" s="36"/>
      <c r="K259" s="36"/>
      <c r="L259" s="36"/>
      <c r="M259" s="59"/>
      <c r="N259" s="40"/>
      <c r="O259" s="41"/>
      <c r="P259" s="42"/>
      <c r="Q259" s="43"/>
      <c r="R259" s="44"/>
      <c r="S259" s="44"/>
    </row>
    <row r="260" ht="46.5" customHeight="1">
      <c r="A260" s="17">
        <v>9.0</v>
      </c>
      <c r="B260" s="18" t="s">
        <v>51</v>
      </c>
      <c r="C260" s="19" t="s">
        <v>52</v>
      </c>
      <c r="D260" s="12"/>
      <c r="E260" s="31"/>
      <c r="F260" s="31"/>
      <c r="G260" s="34"/>
      <c r="H260" s="31"/>
      <c r="I260" s="54"/>
      <c r="J260" s="36"/>
      <c r="K260" s="36"/>
      <c r="L260" s="36"/>
      <c r="M260" s="59"/>
    </row>
    <row r="261" ht="46.5" customHeight="1">
      <c r="A261" s="17">
        <v>10.0</v>
      </c>
      <c r="B261" s="18" t="s">
        <v>20</v>
      </c>
      <c r="C261" s="19" t="s">
        <v>30</v>
      </c>
      <c r="D261" s="12"/>
      <c r="E261" s="56">
        <v>0.8541666666666666</v>
      </c>
      <c r="F261" s="21"/>
      <c r="G261" s="22"/>
      <c r="H261" s="23"/>
      <c r="I261" s="24"/>
      <c r="J261" s="25"/>
      <c r="K261" s="25"/>
      <c r="L261" s="25"/>
      <c r="M261" s="57"/>
    </row>
    <row r="262" ht="46.5" customHeight="1">
      <c r="A262" s="17">
        <v>11.0</v>
      </c>
      <c r="B262" s="18" t="s">
        <v>53</v>
      </c>
      <c r="C262" s="19" t="s">
        <v>54</v>
      </c>
      <c r="D262" s="12"/>
      <c r="E262" s="31"/>
      <c r="F262" s="31"/>
      <c r="G262" s="22"/>
      <c r="H262" s="31"/>
      <c r="I262" s="24"/>
      <c r="J262" s="25"/>
      <c r="K262" s="25"/>
      <c r="L262" s="25"/>
      <c r="M262" s="57"/>
    </row>
    <row r="263" ht="46.5" customHeight="1">
      <c r="A263" s="17">
        <v>12.0</v>
      </c>
      <c r="B263" s="18" t="s">
        <v>55</v>
      </c>
      <c r="C263" s="19" t="s">
        <v>56</v>
      </c>
      <c r="D263" s="12"/>
      <c r="E263" s="58">
        <v>0.8541666666666666</v>
      </c>
      <c r="F263" s="33"/>
      <c r="G263" s="34"/>
      <c r="H263" s="35"/>
      <c r="I263" s="54"/>
      <c r="J263" s="36"/>
      <c r="K263" s="36"/>
      <c r="L263" s="36"/>
      <c r="M263" s="34"/>
    </row>
    <row r="264" ht="46.5" customHeight="1">
      <c r="A264" s="6"/>
      <c r="B264" s="2"/>
      <c r="C264" s="2"/>
      <c r="D264" s="2"/>
      <c r="E264" s="31"/>
      <c r="F264" s="31"/>
      <c r="G264" s="34"/>
      <c r="H264" s="31"/>
      <c r="I264" s="54"/>
      <c r="J264" s="36"/>
      <c r="K264" s="36"/>
      <c r="L264" s="36"/>
      <c r="M264" s="34"/>
    </row>
    <row r="265" ht="46.5" customHeight="1">
      <c r="A265" s="8" t="s">
        <v>3</v>
      </c>
      <c r="B265" s="8" t="s">
        <v>4</v>
      </c>
      <c r="C265" s="8" t="s">
        <v>5</v>
      </c>
      <c r="E265" s="20"/>
      <c r="F265" s="21"/>
      <c r="G265" s="22"/>
      <c r="H265" s="23"/>
      <c r="I265" s="24"/>
      <c r="J265" s="25"/>
      <c r="K265" s="25"/>
      <c r="L265" s="25"/>
      <c r="M265" s="22"/>
    </row>
    <row r="266" ht="46.5" customHeight="1">
      <c r="A266" s="17">
        <v>1.0</v>
      </c>
      <c r="B266" s="18" t="s">
        <v>58</v>
      </c>
      <c r="C266" s="19" t="s">
        <v>59</v>
      </c>
      <c r="D266" s="12"/>
      <c r="E266" s="31"/>
      <c r="F266" s="31"/>
      <c r="G266" s="22"/>
      <c r="H266" s="31"/>
      <c r="I266" s="24"/>
      <c r="J266" s="25"/>
      <c r="K266" s="25"/>
      <c r="L266" s="25"/>
      <c r="M266" s="22"/>
    </row>
    <row r="267" ht="46.5" customHeight="1">
      <c r="A267" s="17">
        <v>2.0</v>
      </c>
      <c r="B267" s="18" t="s">
        <v>60</v>
      </c>
      <c r="C267" s="19" t="s">
        <v>61</v>
      </c>
      <c r="D267" s="12"/>
      <c r="E267" s="82"/>
      <c r="F267" s="83"/>
      <c r="G267" s="48"/>
      <c r="H267" s="84"/>
      <c r="I267" s="52"/>
      <c r="J267" s="51"/>
      <c r="K267" s="51"/>
      <c r="L267" s="51"/>
      <c r="M267" s="48"/>
    </row>
    <row r="268" ht="46.5" customHeight="1">
      <c r="A268" s="17">
        <v>3.0</v>
      </c>
      <c r="B268" s="18" t="s">
        <v>62</v>
      </c>
      <c r="C268" s="19" t="s">
        <v>63</v>
      </c>
      <c r="D268" s="12"/>
      <c r="E268" s="32" t="s">
        <v>17</v>
      </c>
      <c r="F268" s="33">
        <v>0.7638888888888888</v>
      </c>
      <c r="G268" s="34"/>
      <c r="H268" s="35"/>
      <c r="I268" s="18"/>
      <c r="J268" s="36"/>
      <c r="K268" s="36"/>
      <c r="L268" s="37"/>
      <c r="M268" s="34"/>
    </row>
    <row r="269" ht="46.5" customHeight="1">
      <c r="A269" s="17">
        <v>4.0</v>
      </c>
      <c r="B269" s="18" t="s">
        <v>64</v>
      </c>
      <c r="C269" s="19" t="s">
        <v>65</v>
      </c>
      <c r="D269" s="12"/>
      <c r="E269" s="31"/>
      <c r="F269" s="31"/>
      <c r="G269" s="34"/>
      <c r="H269" s="31"/>
      <c r="I269" s="18"/>
      <c r="J269" s="36"/>
      <c r="K269" s="36"/>
      <c r="L269" s="37"/>
      <c r="M269" s="34"/>
    </row>
    <row r="270" ht="46.5" customHeight="1">
      <c r="A270" s="17">
        <v>5.0</v>
      </c>
      <c r="B270" s="18" t="s">
        <v>66</v>
      </c>
      <c r="C270" s="19" t="s">
        <v>67</v>
      </c>
      <c r="D270" s="12"/>
      <c r="E270" s="46" t="s">
        <v>17</v>
      </c>
      <c r="F270" s="47">
        <v>0.7986111111111112</v>
      </c>
      <c r="G270" s="48"/>
      <c r="H270" s="49"/>
      <c r="I270" s="52"/>
      <c r="J270" s="51"/>
      <c r="K270" s="51"/>
      <c r="L270" s="51"/>
      <c r="M270" s="48"/>
    </row>
    <row r="271" ht="46.5" customHeight="1">
      <c r="A271" s="17">
        <v>6.0</v>
      </c>
      <c r="B271" s="18" t="s">
        <v>68</v>
      </c>
      <c r="C271" s="19" t="s">
        <v>69</v>
      </c>
      <c r="D271" s="12"/>
      <c r="E271" s="31"/>
      <c r="F271" s="31"/>
      <c r="G271" s="48"/>
      <c r="H271" s="31"/>
      <c r="I271" s="52"/>
      <c r="J271" s="51"/>
      <c r="K271" s="51"/>
      <c r="L271" s="51"/>
      <c r="M271" s="48"/>
    </row>
    <row r="272" ht="46.5" customHeight="1">
      <c r="A272" s="17">
        <v>7.0</v>
      </c>
      <c r="B272" s="18" t="s">
        <v>70</v>
      </c>
      <c r="C272" s="19" t="s">
        <v>71</v>
      </c>
      <c r="D272" s="12"/>
      <c r="E272" s="32" t="s">
        <v>17</v>
      </c>
      <c r="F272" s="33">
        <v>0.8333333333333334</v>
      </c>
      <c r="G272" s="34"/>
      <c r="H272" s="35"/>
      <c r="I272" s="18"/>
      <c r="J272" s="36"/>
      <c r="K272" s="36"/>
      <c r="L272" s="36"/>
      <c r="M272" s="34"/>
    </row>
    <row r="273" ht="46.5" customHeight="1">
      <c r="A273" s="17">
        <v>8.0</v>
      </c>
      <c r="B273" s="18" t="s">
        <v>72</v>
      </c>
      <c r="C273" s="19" t="s">
        <v>73</v>
      </c>
      <c r="D273" s="12"/>
      <c r="E273" s="31"/>
      <c r="F273" s="31"/>
      <c r="G273" s="34"/>
      <c r="H273" s="31"/>
      <c r="I273" s="18"/>
      <c r="J273" s="36"/>
      <c r="K273" s="36"/>
      <c r="L273" s="36"/>
      <c r="M273" s="34"/>
    </row>
    <row r="274" ht="46.5" customHeight="1">
      <c r="A274" s="17">
        <v>9.0</v>
      </c>
      <c r="B274" s="18" t="s">
        <v>51</v>
      </c>
      <c r="C274" s="19" t="s">
        <v>52</v>
      </c>
      <c r="D274" s="12"/>
      <c r="E274" s="46" t="s">
        <v>17</v>
      </c>
      <c r="F274" s="47">
        <v>0.8680555555555556</v>
      </c>
      <c r="G274" s="48"/>
      <c r="H274" s="49"/>
      <c r="I274" s="52"/>
      <c r="J274" s="51"/>
      <c r="K274" s="51"/>
      <c r="L274" s="51"/>
      <c r="M274" s="48"/>
    </row>
    <row r="275" ht="48.75" customHeight="1">
      <c r="A275" s="17">
        <v>10.0</v>
      </c>
      <c r="B275" s="18" t="s">
        <v>20</v>
      </c>
      <c r="C275" s="19" t="s">
        <v>30</v>
      </c>
      <c r="D275" s="12"/>
      <c r="E275" s="31"/>
      <c r="F275" s="31"/>
      <c r="G275" s="48"/>
      <c r="H275" s="31"/>
      <c r="I275" s="52"/>
      <c r="J275" s="51"/>
      <c r="K275" s="51"/>
      <c r="L275" s="51"/>
      <c r="M275" s="48"/>
    </row>
    <row r="276" ht="48.75" customHeight="1">
      <c r="A276" s="17">
        <v>11.0</v>
      </c>
      <c r="B276" s="18" t="s">
        <v>53</v>
      </c>
      <c r="C276" s="19" t="s">
        <v>54</v>
      </c>
      <c r="D276" s="12"/>
      <c r="E276" s="32" t="s">
        <v>17</v>
      </c>
      <c r="F276" s="33">
        <v>0.9027777777777778</v>
      </c>
      <c r="G276" s="34"/>
      <c r="H276" s="35"/>
      <c r="I276" s="18"/>
      <c r="J276" s="36"/>
      <c r="K276" s="36"/>
      <c r="L276" s="36"/>
      <c r="M276" s="34"/>
    </row>
    <row r="277" ht="48.75" customHeight="1">
      <c r="A277" s="17">
        <v>12.0</v>
      </c>
      <c r="B277" s="18" t="s">
        <v>55</v>
      </c>
      <c r="C277" s="19" t="s">
        <v>56</v>
      </c>
      <c r="D277" s="12"/>
      <c r="E277" s="31"/>
      <c r="F277" s="31"/>
      <c r="G277" s="34"/>
      <c r="H277" s="31"/>
      <c r="I277" s="18"/>
      <c r="J277" s="36"/>
      <c r="K277" s="36"/>
      <c r="L277" s="36"/>
      <c r="M277" s="34"/>
    </row>
    <row r="278" ht="48.75" customHeight="1">
      <c r="A278" s="6"/>
      <c r="B278" s="2"/>
      <c r="C278" s="2"/>
      <c r="D278" s="2"/>
      <c r="E278" s="2"/>
      <c r="F278" s="2"/>
      <c r="G278" s="2"/>
      <c r="H278" s="2"/>
      <c r="J278" s="7" t="s">
        <v>2</v>
      </c>
    </row>
    <row r="279" ht="48.75" customHeight="1">
      <c r="A279" s="8" t="s">
        <v>3</v>
      </c>
      <c r="B279" s="8" t="s">
        <v>4</v>
      </c>
      <c r="C279" s="8" t="s">
        <v>5</v>
      </c>
      <c r="E279" s="9"/>
      <c r="F279" s="9"/>
      <c r="G279" s="10" t="s">
        <v>6</v>
      </c>
      <c r="H279" s="11" t="s">
        <v>57</v>
      </c>
      <c r="I279" s="12"/>
      <c r="J279" s="13">
        <v>1.0</v>
      </c>
      <c r="K279" s="13">
        <v>2.0</v>
      </c>
      <c r="L279" s="13">
        <v>3.0</v>
      </c>
      <c r="M279" s="10" t="s">
        <v>8</v>
      </c>
    </row>
    <row r="280" ht="48.75" customHeight="1">
      <c r="A280" s="17">
        <v>1.0</v>
      </c>
      <c r="B280" s="18" t="s">
        <v>58</v>
      </c>
      <c r="C280" s="19" t="s">
        <v>59</v>
      </c>
      <c r="D280" s="12"/>
      <c r="E280" s="46" t="s">
        <v>17</v>
      </c>
      <c r="F280" s="47">
        <v>0.7291666666666666</v>
      </c>
      <c r="G280" s="48"/>
      <c r="H280" s="49"/>
      <c r="I280" s="52"/>
      <c r="J280" s="51"/>
      <c r="K280" s="51"/>
      <c r="L280" s="51"/>
      <c r="M280" s="48"/>
    </row>
    <row r="281" ht="48.75" customHeight="1">
      <c r="A281" s="17">
        <v>2.0</v>
      </c>
      <c r="B281" s="18" t="s">
        <v>60</v>
      </c>
      <c r="C281" s="19" t="s">
        <v>61</v>
      </c>
      <c r="D281" s="12"/>
      <c r="E281" s="31"/>
      <c r="F281" s="31"/>
      <c r="G281" s="48"/>
      <c r="H281" s="31"/>
      <c r="I281" s="52"/>
      <c r="J281" s="51"/>
      <c r="K281" s="51"/>
      <c r="L281" s="51"/>
      <c r="M281" s="48"/>
    </row>
    <row r="282" ht="48.75" customHeight="1">
      <c r="A282" s="17">
        <v>3.0</v>
      </c>
      <c r="B282" s="18" t="s">
        <v>62</v>
      </c>
      <c r="C282" s="19" t="s">
        <v>63</v>
      </c>
      <c r="D282" s="12"/>
      <c r="E282" s="32" t="s">
        <v>17</v>
      </c>
      <c r="F282" s="33">
        <v>0.7638888888888888</v>
      </c>
      <c r="G282" s="34"/>
      <c r="H282" s="35"/>
      <c r="I282" s="18"/>
      <c r="J282" s="36"/>
      <c r="K282" s="36"/>
      <c r="L282" s="37"/>
      <c r="M282" s="34"/>
    </row>
    <row r="283" ht="48.75" customHeight="1">
      <c r="A283" s="17">
        <v>4.0</v>
      </c>
      <c r="B283" s="18" t="s">
        <v>64</v>
      </c>
      <c r="C283" s="19" t="s">
        <v>65</v>
      </c>
      <c r="D283" s="12"/>
      <c r="E283" s="31"/>
      <c r="F283" s="31"/>
      <c r="G283" s="34"/>
      <c r="H283" s="31"/>
      <c r="I283" s="18"/>
      <c r="J283" s="36"/>
      <c r="K283" s="36"/>
      <c r="L283" s="37"/>
      <c r="M283" s="34"/>
    </row>
    <row r="284" ht="48.75" customHeight="1">
      <c r="A284" s="17">
        <v>5.0</v>
      </c>
      <c r="B284" s="18" t="s">
        <v>66</v>
      </c>
      <c r="C284" s="19" t="s">
        <v>67</v>
      </c>
      <c r="D284" s="12"/>
      <c r="E284" s="46" t="s">
        <v>17</v>
      </c>
      <c r="F284" s="47">
        <v>0.7986111111111112</v>
      </c>
      <c r="G284" s="48"/>
      <c r="H284" s="49"/>
      <c r="I284" s="52"/>
      <c r="J284" s="51"/>
      <c r="K284" s="51"/>
      <c r="L284" s="51"/>
      <c r="M284" s="48"/>
    </row>
    <row r="285" ht="48.75" customHeight="1">
      <c r="A285" s="17">
        <v>6.0</v>
      </c>
      <c r="B285" s="18" t="s">
        <v>68</v>
      </c>
      <c r="C285" s="19" t="s">
        <v>69</v>
      </c>
      <c r="D285" s="12"/>
      <c r="E285" s="31"/>
      <c r="F285" s="31"/>
      <c r="G285" s="48"/>
      <c r="H285" s="31"/>
      <c r="I285" s="52"/>
      <c r="J285" s="51"/>
      <c r="K285" s="51"/>
      <c r="L285" s="51"/>
      <c r="M285" s="48"/>
    </row>
    <row r="286" ht="48.75" customHeight="1">
      <c r="A286" s="17">
        <v>7.0</v>
      </c>
      <c r="B286" s="18" t="s">
        <v>70</v>
      </c>
      <c r="C286" s="19" t="s">
        <v>71</v>
      </c>
      <c r="D286" s="12"/>
      <c r="E286" s="32" t="s">
        <v>17</v>
      </c>
      <c r="F286" s="33">
        <v>0.8333333333333334</v>
      </c>
      <c r="G286" s="34"/>
      <c r="H286" s="35"/>
      <c r="I286" s="18"/>
      <c r="J286" s="36"/>
      <c r="K286" s="36"/>
      <c r="L286" s="36"/>
      <c r="M286" s="34"/>
    </row>
    <row r="287" ht="48.75" customHeight="1">
      <c r="A287" s="17">
        <v>8.0</v>
      </c>
      <c r="B287" s="18" t="s">
        <v>72</v>
      </c>
      <c r="C287" s="19" t="s">
        <v>73</v>
      </c>
      <c r="D287" s="12"/>
      <c r="E287" s="31"/>
      <c r="F287" s="31"/>
      <c r="G287" s="34"/>
      <c r="H287" s="31"/>
      <c r="I287" s="18"/>
      <c r="J287" s="36"/>
      <c r="K287" s="36"/>
      <c r="L287" s="36"/>
      <c r="M287" s="34"/>
    </row>
    <row r="288" ht="48.75" customHeight="1">
      <c r="A288" s="17">
        <v>9.0</v>
      </c>
      <c r="B288" s="18" t="s">
        <v>51</v>
      </c>
      <c r="C288" s="19" t="s">
        <v>52</v>
      </c>
      <c r="D288" s="12"/>
      <c r="E288" s="46" t="s">
        <v>17</v>
      </c>
      <c r="F288" s="47">
        <v>0.8680555555555556</v>
      </c>
      <c r="G288" s="48"/>
      <c r="H288" s="49"/>
      <c r="I288" s="52"/>
      <c r="J288" s="51"/>
      <c r="K288" s="51"/>
      <c r="L288" s="51"/>
      <c r="M288" s="48"/>
    </row>
    <row r="289" ht="48.75" customHeight="1">
      <c r="A289" s="17">
        <v>10.0</v>
      </c>
      <c r="B289" s="18" t="s">
        <v>20</v>
      </c>
      <c r="C289" s="19" t="s">
        <v>30</v>
      </c>
      <c r="D289" s="12"/>
      <c r="E289" s="31"/>
      <c r="F289" s="31"/>
      <c r="G289" s="48"/>
      <c r="H289" s="31"/>
      <c r="I289" s="52"/>
      <c r="J289" s="51"/>
      <c r="K289" s="51"/>
      <c r="L289" s="51"/>
      <c r="M289" s="48"/>
    </row>
    <row r="290" ht="48.75" customHeight="1">
      <c r="A290" s="17">
        <v>11.0</v>
      </c>
      <c r="B290" s="18" t="s">
        <v>53</v>
      </c>
      <c r="C290" s="19" t="s">
        <v>54</v>
      </c>
      <c r="D290" s="12"/>
      <c r="E290" s="32" t="s">
        <v>17</v>
      </c>
      <c r="F290" s="33">
        <v>0.9027777777777778</v>
      </c>
      <c r="G290" s="34"/>
      <c r="H290" s="35"/>
      <c r="I290" s="18"/>
      <c r="J290" s="36"/>
      <c r="K290" s="36"/>
      <c r="L290" s="36"/>
      <c r="M290" s="34"/>
    </row>
    <row r="291" ht="48.75" customHeight="1">
      <c r="A291" s="17">
        <v>12.0</v>
      </c>
      <c r="B291" s="18" t="s">
        <v>55</v>
      </c>
      <c r="C291" s="19" t="s">
        <v>56</v>
      </c>
      <c r="D291" s="12"/>
      <c r="E291" s="31"/>
      <c r="F291" s="31"/>
      <c r="G291" s="34"/>
      <c r="H291" s="31"/>
      <c r="I291" s="18"/>
      <c r="J291" s="36"/>
      <c r="K291" s="36"/>
      <c r="L291" s="36"/>
      <c r="M291" s="34"/>
    </row>
    <row r="292" ht="48.75" customHeight="1">
      <c r="A292" s="6"/>
      <c r="B292" s="2"/>
      <c r="C292" s="2"/>
      <c r="D292" s="2"/>
      <c r="E292" s="2"/>
      <c r="F292" s="2"/>
      <c r="G292" s="2"/>
      <c r="H292" s="2"/>
      <c r="J292" s="7" t="s">
        <v>2</v>
      </c>
    </row>
    <row r="293" ht="48.75" customHeight="1">
      <c r="A293" s="8" t="s">
        <v>3</v>
      </c>
      <c r="B293" s="8" t="s">
        <v>4</v>
      </c>
      <c r="C293" s="8" t="s">
        <v>5</v>
      </c>
      <c r="E293" s="9"/>
      <c r="F293" s="9"/>
      <c r="G293" s="10" t="s">
        <v>6</v>
      </c>
      <c r="H293" s="11" t="s">
        <v>57</v>
      </c>
      <c r="I293" s="12"/>
      <c r="J293" s="13">
        <v>1.0</v>
      </c>
      <c r="K293" s="13">
        <v>2.0</v>
      </c>
      <c r="L293" s="13">
        <v>3.0</v>
      </c>
      <c r="M293" s="10" t="s">
        <v>8</v>
      </c>
    </row>
    <row r="294" ht="48.75" customHeight="1">
      <c r="A294" s="17">
        <v>1.0</v>
      </c>
      <c r="B294" s="18" t="s">
        <v>58</v>
      </c>
      <c r="C294" s="19" t="s">
        <v>59</v>
      </c>
      <c r="D294" s="12"/>
      <c r="E294" s="46" t="s">
        <v>17</v>
      </c>
      <c r="F294" s="47">
        <v>0.7291666666666666</v>
      </c>
      <c r="G294" s="48"/>
      <c r="H294" s="49"/>
      <c r="I294" s="52"/>
      <c r="J294" s="51"/>
      <c r="K294" s="51"/>
      <c r="L294" s="51"/>
      <c r="M294" s="48"/>
    </row>
    <row r="295" ht="48.75" customHeight="1">
      <c r="A295" s="17">
        <v>2.0</v>
      </c>
      <c r="B295" s="18" t="s">
        <v>60</v>
      </c>
      <c r="C295" s="19" t="s">
        <v>61</v>
      </c>
      <c r="D295" s="12"/>
      <c r="E295" s="31"/>
      <c r="F295" s="31"/>
      <c r="G295" s="48"/>
      <c r="H295" s="31"/>
      <c r="I295" s="52"/>
      <c r="J295" s="51"/>
      <c r="K295" s="51"/>
      <c r="L295" s="51"/>
      <c r="M295" s="48"/>
    </row>
    <row r="296" ht="48.75" customHeight="1">
      <c r="A296" s="17">
        <v>3.0</v>
      </c>
      <c r="B296" s="18" t="s">
        <v>62</v>
      </c>
      <c r="C296" s="19" t="s">
        <v>63</v>
      </c>
      <c r="D296" s="12"/>
      <c r="E296" s="32" t="s">
        <v>17</v>
      </c>
      <c r="F296" s="33">
        <v>0.7638888888888888</v>
      </c>
      <c r="G296" s="34"/>
      <c r="H296" s="35"/>
      <c r="I296" s="18"/>
      <c r="J296" s="36"/>
      <c r="K296" s="36"/>
      <c r="L296" s="37"/>
      <c r="M296" s="34"/>
    </row>
    <row r="297" ht="48.75" customHeight="1">
      <c r="A297" s="17">
        <v>4.0</v>
      </c>
      <c r="B297" s="18" t="s">
        <v>64</v>
      </c>
      <c r="C297" s="19" t="s">
        <v>65</v>
      </c>
      <c r="D297" s="12"/>
      <c r="E297" s="31"/>
      <c r="F297" s="31"/>
      <c r="G297" s="34"/>
      <c r="H297" s="31"/>
      <c r="I297" s="18"/>
      <c r="J297" s="36"/>
      <c r="K297" s="36"/>
      <c r="L297" s="37"/>
      <c r="M297" s="34"/>
    </row>
    <row r="298" ht="48.75" customHeight="1">
      <c r="A298" s="17">
        <v>5.0</v>
      </c>
      <c r="B298" s="18" t="s">
        <v>66</v>
      </c>
      <c r="C298" s="19" t="s">
        <v>67</v>
      </c>
      <c r="D298" s="12"/>
      <c r="E298" s="46" t="s">
        <v>17</v>
      </c>
      <c r="F298" s="47">
        <v>0.7986111111111112</v>
      </c>
      <c r="G298" s="48"/>
      <c r="H298" s="49"/>
      <c r="I298" s="52"/>
      <c r="J298" s="51"/>
      <c r="K298" s="51"/>
      <c r="L298" s="51"/>
      <c r="M298" s="48"/>
    </row>
    <row r="299" ht="48.75" customHeight="1">
      <c r="A299" s="17">
        <v>6.0</v>
      </c>
      <c r="B299" s="18" t="s">
        <v>68</v>
      </c>
      <c r="C299" s="19" t="s">
        <v>69</v>
      </c>
      <c r="D299" s="12"/>
      <c r="E299" s="31"/>
      <c r="F299" s="31"/>
      <c r="G299" s="48"/>
      <c r="H299" s="31"/>
      <c r="I299" s="52"/>
      <c r="J299" s="51"/>
      <c r="K299" s="51"/>
      <c r="L299" s="51"/>
      <c r="M299" s="48"/>
    </row>
    <row r="300" ht="48.75" customHeight="1">
      <c r="A300" s="17">
        <v>7.0</v>
      </c>
      <c r="B300" s="18" t="s">
        <v>70</v>
      </c>
      <c r="C300" s="19" t="s">
        <v>71</v>
      </c>
      <c r="D300" s="12"/>
      <c r="E300" s="32" t="s">
        <v>17</v>
      </c>
      <c r="F300" s="33">
        <v>0.8333333333333334</v>
      </c>
      <c r="G300" s="34"/>
      <c r="H300" s="35"/>
      <c r="I300" s="18"/>
      <c r="J300" s="36"/>
      <c r="K300" s="36"/>
      <c r="L300" s="36"/>
      <c r="M300" s="34"/>
    </row>
    <row r="301" ht="48.75" customHeight="1">
      <c r="A301" s="17">
        <v>8.0</v>
      </c>
      <c r="B301" s="18" t="s">
        <v>72</v>
      </c>
      <c r="C301" s="19" t="s">
        <v>73</v>
      </c>
      <c r="D301" s="12"/>
      <c r="E301" s="31"/>
      <c r="F301" s="31"/>
      <c r="G301" s="34"/>
      <c r="H301" s="31"/>
      <c r="I301" s="18"/>
      <c r="J301" s="36"/>
      <c r="K301" s="36"/>
      <c r="L301" s="36"/>
      <c r="M301" s="34"/>
    </row>
    <row r="302" ht="48.75" customHeight="1">
      <c r="A302" s="17">
        <v>9.0</v>
      </c>
      <c r="B302" s="18" t="s">
        <v>51</v>
      </c>
      <c r="C302" s="19" t="s">
        <v>52</v>
      </c>
      <c r="D302" s="12"/>
      <c r="E302" s="46" t="s">
        <v>17</v>
      </c>
      <c r="F302" s="47">
        <v>0.8680555555555556</v>
      </c>
      <c r="G302" s="48"/>
      <c r="H302" s="49"/>
      <c r="I302" s="52"/>
      <c r="J302" s="51"/>
      <c r="K302" s="51"/>
      <c r="L302" s="51"/>
      <c r="M302" s="48"/>
    </row>
    <row r="303" ht="48.75" customHeight="1">
      <c r="A303" s="17">
        <v>10.0</v>
      </c>
      <c r="B303" s="18" t="s">
        <v>20</v>
      </c>
      <c r="C303" s="19" t="s">
        <v>30</v>
      </c>
      <c r="D303" s="12"/>
      <c r="E303" s="31"/>
      <c r="F303" s="31"/>
      <c r="G303" s="48"/>
      <c r="H303" s="31"/>
      <c r="I303" s="52"/>
      <c r="J303" s="51"/>
      <c r="K303" s="51"/>
      <c r="L303" s="51"/>
      <c r="M303" s="48"/>
    </row>
    <row r="304" ht="48.75" customHeight="1">
      <c r="A304" s="17">
        <v>11.0</v>
      </c>
      <c r="B304" s="18" t="s">
        <v>53</v>
      </c>
      <c r="C304" s="19" t="s">
        <v>54</v>
      </c>
      <c r="D304" s="12"/>
      <c r="E304" s="32" t="s">
        <v>17</v>
      </c>
      <c r="F304" s="33">
        <v>0.9027777777777778</v>
      </c>
      <c r="G304" s="34"/>
      <c r="H304" s="35"/>
      <c r="I304" s="18"/>
      <c r="J304" s="36"/>
      <c r="K304" s="36"/>
      <c r="L304" s="36"/>
      <c r="M304" s="34"/>
    </row>
    <row r="305" ht="48.75" customHeight="1">
      <c r="A305" s="17">
        <v>12.0</v>
      </c>
      <c r="B305" s="18" t="s">
        <v>55</v>
      </c>
      <c r="C305" s="19" t="s">
        <v>56</v>
      </c>
      <c r="D305" s="12"/>
      <c r="E305" s="31"/>
      <c r="F305" s="31"/>
      <c r="G305" s="34"/>
      <c r="H305" s="31"/>
      <c r="I305" s="18"/>
      <c r="J305" s="36"/>
      <c r="K305" s="36"/>
      <c r="L305" s="36"/>
      <c r="M305" s="34"/>
    </row>
    <row r="306" ht="48.75" customHeight="1">
      <c r="A306" s="6"/>
      <c r="B306" s="2"/>
      <c r="C306" s="2"/>
      <c r="D306" s="2"/>
      <c r="E306" s="2"/>
      <c r="F306" s="2"/>
      <c r="G306" s="2"/>
      <c r="H306" s="2"/>
      <c r="J306" s="7" t="s">
        <v>2</v>
      </c>
    </row>
    <row r="307" ht="48.75" customHeight="1">
      <c r="A307" s="8" t="s">
        <v>3</v>
      </c>
      <c r="B307" s="8" t="s">
        <v>4</v>
      </c>
      <c r="C307" s="8" t="s">
        <v>5</v>
      </c>
      <c r="E307" s="9"/>
      <c r="F307" s="9"/>
      <c r="G307" s="10" t="s">
        <v>6</v>
      </c>
      <c r="H307" s="11" t="s">
        <v>57</v>
      </c>
      <c r="I307" s="12"/>
      <c r="J307" s="13">
        <v>1.0</v>
      </c>
      <c r="K307" s="13">
        <v>2.0</v>
      </c>
      <c r="L307" s="13">
        <v>3.0</v>
      </c>
      <c r="M307" s="10" t="s">
        <v>8</v>
      </c>
    </row>
    <row r="308" ht="48.75" customHeight="1">
      <c r="A308" s="17">
        <v>1.0</v>
      </c>
      <c r="B308" s="18" t="s">
        <v>58</v>
      </c>
      <c r="C308" s="19" t="s">
        <v>59</v>
      </c>
      <c r="D308" s="12"/>
      <c r="E308" s="46" t="s">
        <v>17</v>
      </c>
      <c r="F308" s="47">
        <v>0.7291666666666666</v>
      </c>
      <c r="G308" s="48"/>
      <c r="H308" s="49"/>
      <c r="I308" s="52"/>
      <c r="J308" s="51"/>
      <c r="K308" s="51"/>
      <c r="L308" s="51"/>
      <c r="M308" s="48"/>
    </row>
    <row r="309" ht="48.75" customHeight="1">
      <c r="A309" s="17">
        <v>2.0</v>
      </c>
      <c r="B309" s="18" t="s">
        <v>60</v>
      </c>
      <c r="C309" s="19" t="s">
        <v>61</v>
      </c>
      <c r="D309" s="12"/>
      <c r="E309" s="31"/>
      <c r="F309" s="31"/>
      <c r="G309" s="48"/>
      <c r="H309" s="31"/>
      <c r="I309" s="52"/>
      <c r="J309" s="51"/>
      <c r="K309" s="51"/>
      <c r="L309" s="51"/>
      <c r="M309" s="48"/>
    </row>
    <row r="310" ht="48.75" customHeight="1">
      <c r="A310" s="17">
        <v>3.0</v>
      </c>
      <c r="B310" s="18" t="s">
        <v>62</v>
      </c>
      <c r="C310" s="19" t="s">
        <v>63</v>
      </c>
      <c r="D310" s="12"/>
      <c r="E310" s="32" t="s">
        <v>17</v>
      </c>
      <c r="F310" s="33">
        <v>0.7638888888888888</v>
      </c>
      <c r="G310" s="34"/>
      <c r="H310" s="35"/>
      <c r="I310" s="18"/>
      <c r="J310" s="36"/>
      <c r="K310" s="36"/>
      <c r="L310" s="37"/>
      <c r="M310" s="34"/>
    </row>
    <row r="311" ht="48.75" customHeight="1">
      <c r="A311" s="17">
        <v>4.0</v>
      </c>
      <c r="B311" s="18" t="s">
        <v>64</v>
      </c>
      <c r="C311" s="19" t="s">
        <v>65</v>
      </c>
      <c r="D311" s="12"/>
      <c r="E311" s="31"/>
      <c r="F311" s="31"/>
      <c r="G311" s="34"/>
      <c r="H311" s="31"/>
      <c r="I311" s="18"/>
      <c r="J311" s="36"/>
      <c r="K311" s="36"/>
      <c r="L311" s="37"/>
      <c r="M311" s="34"/>
    </row>
    <row r="312" ht="48.75" customHeight="1">
      <c r="A312" s="17">
        <v>5.0</v>
      </c>
      <c r="B312" s="18" t="s">
        <v>66</v>
      </c>
      <c r="C312" s="19" t="s">
        <v>67</v>
      </c>
      <c r="D312" s="12"/>
      <c r="E312" s="46" t="s">
        <v>17</v>
      </c>
      <c r="F312" s="47">
        <v>0.7986111111111112</v>
      </c>
      <c r="G312" s="48"/>
      <c r="H312" s="49"/>
      <c r="I312" s="52"/>
      <c r="J312" s="51"/>
      <c r="K312" s="51"/>
      <c r="L312" s="51"/>
      <c r="M312" s="48"/>
    </row>
    <row r="313" ht="48.75" customHeight="1">
      <c r="A313" s="17">
        <v>6.0</v>
      </c>
      <c r="B313" s="18" t="s">
        <v>68</v>
      </c>
      <c r="C313" s="19" t="s">
        <v>69</v>
      </c>
      <c r="D313" s="12"/>
      <c r="E313" s="31"/>
      <c r="F313" s="31"/>
      <c r="G313" s="48"/>
      <c r="H313" s="31"/>
      <c r="I313" s="52"/>
      <c r="J313" s="51"/>
      <c r="K313" s="51"/>
      <c r="L313" s="51"/>
      <c r="M313" s="48"/>
    </row>
    <row r="314" ht="48.75" customHeight="1">
      <c r="A314" s="17">
        <v>7.0</v>
      </c>
      <c r="B314" s="18" t="s">
        <v>70</v>
      </c>
      <c r="C314" s="19" t="s">
        <v>71</v>
      </c>
      <c r="D314" s="12"/>
      <c r="E314" s="32" t="s">
        <v>17</v>
      </c>
      <c r="F314" s="33">
        <v>0.8333333333333334</v>
      </c>
      <c r="G314" s="34"/>
      <c r="H314" s="35"/>
      <c r="I314" s="18"/>
      <c r="J314" s="36"/>
      <c r="K314" s="36"/>
      <c r="L314" s="36"/>
      <c r="M314" s="34"/>
    </row>
    <row r="315" ht="48.75" customHeight="1">
      <c r="A315" s="17">
        <v>8.0</v>
      </c>
      <c r="B315" s="18" t="s">
        <v>72</v>
      </c>
      <c r="C315" s="19" t="s">
        <v>73</v>
      </c>
      <c r="D315" s="12"/>
      <c r="E315" s="31"/>
      <c r="F315" s="31"/>
      <c r="G315" s="34"/>
      <c r="H315" s="31"/>
      <c r="I315" s="18"/>
      <c r="J315" s="36"/>
      <c r="K315" s="36"/>
      <c r="L315" s="36"/>
      <c r="M315" s="34"/>
    </row>
    <row r="316" ht="48.75" customHeight="1">
      <c r="A316" s="17">
        <v>9.0</v>
      </c>
      <c r="B316" s="18" t="s">
        <v>51</v>
      </c>
      <c r="C316" s="19" t="s">
        <v>52</v>
      </c>
      <c r="D316" s="12"/>
      <c r="E316" s="46" t="s">
        <v>17</v>
      </c>
      <c r="F316" s="47">
        <v>0.8680555555555556</v>
      </c>
      <c r="G316" s="48"/>
      <c r="H316" s="49"/>
      <c r="I316" s="52"/>
      <c r="J316" s="51"/>
      <c r="K316" s="51"/>
      <c r="L316" s="51"/>
      <c r="M316" s="48"/>
    </row>
    <row r="317" ht="48.75" customHeight="1">
      <c r="A317" s="17">
        <v>10.0</v>
      </c>
      <c r="B317" s="18" t="s">
        <v>20</v>
      </c>
      <c r="C317" s="19" t="s">
        <v>30</v>
      </c>
      <c r="D317" s="12"/>
      <c r="E317" s="31"/>
      <c r="F317" s="31"/>
      <c r="G317" s="48"/>
      <c r="H317" s="31"/>
      <c r="I317" s="52"/>
      <c r="J317" s="51"/>
      <c r="K317" s="51"/>
      <c r="L317" s="51"/>
      <c r="M317" s="48"/>
    </row>
    <row r="318" ht="48.75" customHeight="1">
      <c r="A318" s="17">
        <v>11.0</v>
      </c>
      <c r="B318" s="18" t="s">
        <v>53</v>
      </c>
      <c r="C318" s="19" t="s">
        <v>54</v>
      </c>
      <c r="D318" s="12"/>
      <c r="E318" s="32" t="s">
        <v>17</v>
      </c>
      <c r="F318" s="33">
        <v>0.9027777777777778</v>
      </c>
      <c r="G318" s="34"/>
      <c r="H318" s="35"/>
      <c r="I318" s="18"/>
      <c r="J318" s="36"/>
      <c r="K318" s="36"/>
      <c r="L318" s="36"/>
      <c r="M318" s="34"/>
    </row>
    <row r="319" ht="48.75" customHeight="1">
      <c r="A319" s="17">
        <v>12.0</v>
      </c>
      <c r="B319" s="18" t="s">
        <v>55</v>
      </c>
      <c r="C319" s="19" t="s">
        <v>56</v>
      </c>
      <c r="D319" s="12"/>
      <c r="E319" s="31"/>
      <c r="F319" s="31"/>
      <c r="G319" s="34"/>
      <c r="H319" s="31"/>
      <c r="I319" s="18"/>
      <c r="J319" s="36"/>
      <c r="K319" s="36"/>
      <c r="L319" s="36"/>
      <c r="M319" s="34"/>
    </row>
    <row r="320" ht="48.75" customHeight="1">
      <c r="A320" s="6"/>
      <c r="B320" s="2"/>
      <c r="C320" s="2"/>
      <c r="D320" s="2"/>
      <c r="E320" s="2"/>
      <c r="F320" s="2"/>
      <c r="G320" s="2"/>
      <c r="H320" s="2"/>
      <c r="J320" s="7" t="s">
        <v>2</v>
      </c>
    </row>
    <row r="321" ht="48.75" customHeight="1">
      <c r="A321" s="8" t="s">
        <v>3</v>
      </c>
      <c r="B321" s="8" t="s">
        <v>4</v>
      </c>
      <c r="C321" s="8" t="s">
        <v>5</v>
      </c>
      <c r="E321" s="9"/>
      <c r="F321" s="9"/>
      <c r="G321" s="10" t="s">
        <v>6</v>
      </c>
      <c r="H321" s="11" t="s">
        <v>74</v>
      </c>
      <c r="I321" s="12"/>
      <c r="J321" s="13">
        <v>1.0</v>
      </c>
      <c r="K321" s="13">
        <v>2.0</v>
      </c>
      <c r="L321" s="13">
        <v>3.0</v>
      </c>
      <c r="M321" s="10" t="s">
        <v>8</v>
      </c>
    </row>
    <row r="322" ht="48.75" customHeight="1">
      <c r="A322" s="53">
        <v>1.0</v>
      </c>
      <c r="B322" s="18" t="s">
        <v>75</v>
      </c>
      <c r="C322" s="19" t="s">
        <v>76</v>
      </c>
      <c r="D322" s="12"/>
      <c r="E322" s="46" t="s">
        <v>17</v>
      </c>
      <c r="F322" s="47">
        <v>0.7291666666666666</v>
      </c>
      <c r="G322" s="48"/>
      <c r="H322" s="49" t="s">
        <v>34</v>
      </c>
      <c r="I322" s="52"/>
      <c r="J322" s="51"/>
      <c r="K322" s="51"/>
      <c r="L322" s="51"/>
      <c r="M322" s="48"/>
    </row>
    <row r="323" ht="48.75" customHeight="1">
      <c r="A323" s="53">
        <v>2.0</v>
      </c>
      <c r="B323" s="18" t="s">
        <v>64</v>
      </c>
      <c r="C323" s="19" t="s">
        <v>65</v>
      </c>
      <c r="D323" s="12"/>
      <c r="E323" s="31"/>
      <c r="F323" s="31"/>
      <c r="G323" s="48"/>
      <c r="H323" s="31"/>
      <c r="I323" s="52"/>
      <c r="J323" s="51"/>
      <c r="K323" s="51"/>
      <c r="L323" s="51"/>
      <c r="M323" s="48"/>
    </row>
    <row r="324" ht="48.75" customHeight="1">
      <c r="A324" s="53">
        <v>3.0</v>
      </c>
      <c r="B324" s="18" t="s">
        <v>77</v>
      </c>
      <c r="C324" s="19" t="s">
        <v>78</v>
      </c>
      <c r="D324" s="12"/>
      <c r="E324" s="32" t="s">
        <v>17</v>
      </c>
      <c r="F324" s="33">
        <v>0.7638888888888888</v>
      </c>
      <c r="G324" s="34"/>
      <c r="H324" s="35" t="s">
        <v>33</v>
      </c>
      <c r="I324" s="18"/>
      <c r="J324" s="36"/>
      <c r="K324" s="36"/>
      <c r="L324" s="37"/>
      <c r="M324" s="34"/>
    </row>
    <row r="325" ht="48.75" customHeight="1">
      <c r="A325" s="53">
        <v>4.0</v>
      </c>
      <c r="B325" s="18" t="s">
        <v>72</v>
      </c>
      <c r="C325" s="19" t="s">
        <v>73</v>
      </c>
      <c r="D325" s="12"/>
      <c r="E325" s="31"/>
      <c r="F325" s="31"/>
      <c r="G325" s="34"/>
      <c r="H325" s="31"/>
      <c r="I325" s="18"/>
      <c r="J325" s="36"/>
      <c r="K325" s="36"/>
      <c r="L325" s="37"/>
      <c r="M325" s="34"/>
    </row>
    <row r="326" ht="48.75" customHeight="1">
      <c r="A326" s="53">
        <v>5.0</v>
      </c>
      <c r="B326" s="18" t="s">
        <v>58</v>
      </c>
      <c r="C326" s="19" t="s">
        <v>59</v>
      </c>
      <c r="D326" s="12"/>
      <c r="E326" s="46" t="s">
        <v>17</v>
      </c>
      <c r="F326" s="47">
        <v>0.7986111111111112</v>
      </c>
      <c r="G326" s="48"/>
      <c r="H326" s="49" t="s">
        <v>32</v>
      </c>
      <c r="I326" s="52"/>
      <c r="J326" s="51"/>
      <c r="K326" s="51"/>
      <c r="L326" s="51"/>
      <c r="M326" s="48"/>
    </row>
    <row r="327" ht="48.75" customHeight="1">
      <c r="A327" s="53">
        <v>6.0</v>
      </c>
      <c r="B327" s="18" t="s">
        <v>60</v>
      </c>
      <c r="C327" s="19" t="s">
        <v>61</v>
      </c>
      <c r="D327" s="12"/>
      <c r="E327" s="31"/>
      <c r="F327" s="31"/>
      <c r="G327" s="48"/>
      <c r="H327" s="31"/>
      <c r="I327" s="52"/>
      <c r="J327" s="51"/>
      <c r="K327" s="51"/>
      <c r="L327" s="51"/>
      <c r="M327" s="48"/>
    </row>
    <row r="328" ht="48.75" customHeight="1">
      <c r="A328" s="53">
        <v>7.0</v>
      </c>
      <c r="B328" s="18" t="s">
        <v>66</v>
      </c>
      <c r="C328" s="19" t="s">
        <v>79</v>
      </c>
      <c r="D328" s="12"/>
      <c r="E328" s="32" t="s">
        <v>17</v>
      </c>
      <c r="F328" s="33">
        <v>0.8333333333333334</v>
      </c>
      <c r="G328" s="34"/>
      <c r="H328" s="35" t="s">
        <v>80</v>
      </c>
      <c r="I328" s="54"/>
      <c r="J328" s="36"/>
      <c r="K328" s="36"/>
      <c r="L328" s="36"/>
      <c r="M328" s="34"/>
    </row>
    <row r="329" ht="48.75" customHeight="1">
      <c r="A329" s="53">
        <v>8.0</v>
      </c>
      <c r="B329" s="18" t="s">
        <v>68</v>
      </c>
      <c r="C329" s="19" t="s">
        <v>69</v>
      </c>
      <c r="D329" s="12"/>
      <c r="E329" s="31"/>
      <c r="F329" s="31"/>
      <c r="G329" s="34"/>
      <c r="H329" s="31"/>
      <c r="I329" s="54"/>
      <c r="J329" s="36"/>
      <c r="K329" s="36"/>
      <c r="L329" s="36"/>
      <c r="M329" s="34"/>
    </row>
    <row r="330" ht="48.75" customHeight="1">
      <c r="A330" s="53">
        <v>9.0</v>
      </c>
      <c r="B330" s="18" t="s">
        <v>81</v>
      </c>
      <c r="C330" s="19" t="s">
        <v>82</v>
      </c>
      <c r="D330" s="12"/>
      <c r="E330" s="46" t="s">
        <v>17</v>
      </c>
      <c r="F330" s="47">
        <v>0.8680555555555556</v>
      </c>
      <c r="G330" s="48"/>
      <c r="H330" s="49" t="s">
        <v>83</v>
      </c>
      <c r="I330" s="52"/>
      <c r="J330" s="51"/>
      <c r="K330" s="51"/>
      <c r="L330" s="51"/>
      <c r="M330" s="48"/>
    </row>
    <row r="331" ht="48.75" customHeight="1">
      <c r="A331" s="53">
        <v>10.0</v>
      </c>
      <c r="B331" s="18" t="s">
        <v>84</v>
      </c>
      <c r="C331" s="19" t="s">
        <v>85</v>
      </c>
      <c r="D331" s="12"/>
      <c r="E331" s="31"/>
      <c r="F331" s="31"/>
      <c r="G331" s="48"/>
      <c r="H331" s="31"/>
      <c r="I331" s="52"/>
      <c r="J331" s="51"/>
      <c r="K331" s="51"/>
      <c r="L331" s="51"/>
      <c r="M331" s="48"/>
    </row>
    <row r="332" ht="48.75" customHeight="1">
      <c r="A332" s="53">
        <v>11.0</v>
      </c>
      <c r="B332" s="18" t="s">
        <v>86</v>
      </c>
      <c r="C332" s="19" t="s">
        <v>87</v>
      </c>
      <c r="D332" s="12"/>
      <c r="E332" s="32" t="s">
        <v>17</v>
      </c>
      <c r="F332" s="33">
        <v>0.9027777777777778</v>
      </c>
      <c r="G332" s="34"/>
      <c r="H332" s="35" t="s">
        <v>88</v>
      </c>
      <c r="I332" s="54"/>
      <c r="J332" s="36"/>
      <c r="K332" s="36"/>
      <c r="L332" s="36"/>
      <c r="M332" s="34"/>
    </row>
    <row r="333" ht="48.75" customHeight="1">
      <c r="A333" s="53">
        <v>12.0</v>
      </c>
      <c r="B333" s="18" t="s">
        <v>89</v>
      </c>
      <c r="C333" s="19" t="s">
        <v>90</v>
      </c>
      <c r="D333" s="12"/>
      <c r="E333" s="31"/>
      <c r="F333" s="31"/>
      <c r="G333" s="34"/>
      <c r="H333" s="31"/>
      <c r="I333" s="54"/>
      <c r="J333" s="36"/>
      <c r="K333" s="36"/>
      <c r="L333" s="36"/>
      <c r="M333" s="34"/>
    </row>
    <row r="334" ht="48.75" customHeight="1">
      <c r="A334" s="6"/>
      <c r="B334" s="2"/>
      <c r="C334" s="2"/>
      <c r="D334" s="2"/>
      <c r="E334" s="2"/>
      <c r="F334" s="2"/>
      <c r="G334" s="2"/>
      <c r="H334" s="2"/>
      <c r="J334" s="7" t="s">
        <v>2</v>
      </c>
    </row>
    <row r="335" ht="48.75" customHeight="1">
      <c r="A335" s="8" t="s">
        <v>3</v>
      </c>
      <c r="B335" s="8" t="s">
        <v>4</v>
      </c>
      <c r="C335" s="8" t="s">
        <v>5</v>
      </c>
      <c r="E335" s="9"/>
      <c r="F335" s="9"/>
      <c r="G335" s="10" t="s">
        <v>6</v>
      </c>
      <c r="H335" s="11" t="s">
        <v>74</v>
      </c>
      <c r="I335" s="12"/>
      <c r="J335" s="13">
        <v>1.0</v>
      </c>
      <c r="K335" s="13">
        <v>2.0</v>
      </c>
      <c r="L335" s="13">
        <v>3.0</v>
      </c>
      <c r="M335" s="10" t="s">
        <v>8</v>
      </c>
    </row>
    <row r="336" ht="48.75" customHeight="1">
      <c r="A336" s="53">
        <v>1.0</v>
      </c>
      <c r="B336" s="18" t="s">
        <v>75</v>
      </c>
      <c r="C336" s="19" t="s">
        <v>76</v>
      </c>
      <c r="D336" s="12"/>
      <c r="E336" s="46" t="s">
        <v>17</v>
      </c>
      <c r="F336" s="47">
        <v>0.7291666666666666</v>
      </c>
      <c r="G336" s="48"/>
      <c r="H336" s="49" t="s">
        <v>34</v>
      </c>
      <c r="I336" s="52"/>
      <c r="J336" s="51"/>
      <c r="K336" s="51"/>
      <c r="L336" s="51"/>
      <c r="M336" s="48"/>
    </row>
    <row r="337" ht="48.75" customHeight="1">
      <c r="A337" s="53">
        <v>2.0</v>
      </c>
      <c r="B337" s="18" t="s">
        <v>64</v>
      </c>
      <c r="C337" s="19" t="s">
        <v>65</v>
      </c>
      <c r="D337" s="12"/>
      <c r="E337" s="31"/>
      <c r="F337" s="31"/>
      <c r="G337" s="48"/>
      <c r="H337" s="31"/>
      <c r="I337" s="52"/>
      <c r="J337" s="51"/>
      <c r="K337" s="51"/>
      <c r="L337" s="51"/>
      <c r="M337" s="48"/>
    </row>
    <row r="338" ht="48.75" customHeight="1">
      <c r="A338" s="53">
        <v>3.0</v>
      </c>
      <c r="B338" s="18" t="s">
        <v>77</v>
      </c>
      <c r="C338" s="19" t="s">
        <v>78</v>
      </c>
      <c r="D338" s="12"/>
      <c r="E338" s="32" t="s">
        <v>17</v>
      </c>
      <c r="F338" s="33">
        <v>0.7638888888888888</v>
      </c>
      <c r="G338" s="34"/>
      <c r="H338" s="35" t="s">
        <v>33</v>
      </c>
      <c r="I338" s="18"/>
      <c r="J338" s="36"/>
      <c r="K338" s="36"/>
      <c r="L338" s="37"/>
      <c r="M338" s="34"/>
    </row>
    <row r="339" ht="48.75" customHeight="1">
      <c r="A339" s="53">
        <v>4.0</v>
      </c>
      <c r="B339" s="18" t="s">
        <v>72</v>
      </c>
      <c r="C339" s="19" t="s">
        <v>73</v>
      </c>
      <c r="D339" s="12"/>
      <c r="E339" s="31"/>
      <c r="F339" s="31"/>
      <c r="G339" s="34"/>
      <c r="H339" s="31"/>
      <c r="I339" s="18"/>
      <c r="J339" s="36"/>
      <c r="K339" s="36"/>
      <c r="L339" s="37"/>
      <c r="M339" s="34"/>
    </row>
    <row r="340" ht="48.75" customHeight="1">
      <c r="A340" s="53">
        <v>5.0</v>
      </c>
      <c r="B340" s="18" t="s">
        <v>58</v>
      </c>
      <c r="C340" s="19" t="s">
        <v>59</v>
      </c>
      <c r="D340" s="12"/>
      <c r="E340" s="46" t="s">
        <v>17</v>
      </c>
      <c r="F340" s="47">
        <v>0.7986111111111112</v>
      </c>
      <c r="G340" s="48"/>
      <c r="H340" s="49" t="s">
        <v>32</v>
      </c>
      <c r="I340" s="52"/>
      <c r="J340" s="51"/>
      <c r="K340" s="51"/>
      <c r="L340" s="51"/>
      <c r="M340" s="48"/>
    </row>
    <row r="341" ht="48.75" customHeight="1">
      <c r="A341" s="53">
        <v>6.0</v>
      </c>
      <c r="B341" s="18" t="s">
        <v>60</v>
      </c>
      <c r="C341" s="19" t="s">
        <v>61</v>
      </c>
      <c r="D341" s="12"/>
      <c r="E341" s="31"/>
      <c r="F341" s="31"/>
      <c r="G341" s="48"/>
      <c r="H341" s="31"/>
      <c r="I341" s="52"/>
      <c r="J341" s="51"/>
      <c r="K341" s="51"/>
      <c r="L341" s="51"/>
      <c r="M341" s="48"/>
    </row>
    <row r="342" ht="48.75" customHeight="1">
      <c r="A342" s="53">
        <v>7.0</v>
      </c>
      <c r="B342" s="18" t="s">
        <v>66</v>
      </c>
      <c r="C342" s="19" t="s">
        <v>79</v>
      </c>
      <c r="D342" s="12"/>
      <c r="E342" s="32" t="s">
        <v>17</v>
      </c>
      <c r="F342" s="33">
        <v>0.8333333333333334</v>
      </c>
      <c r="G342" s="34"/>
      <c r="H342" s="35" t="s">
        <v>80</v>
      </c>
      <c r="I342" s="54"/>
      <c r="J342" s="36"/>
      <c r="K342" s="36"/>
      <c r="L342" s="36"/>
      <c r="M342" s="34"/>
    </row>
    <row r="343" ht="48.75" customHeight="1">
      <c r="A343" s="53">
        <v>8.0</v>
      </c>
      <c r="B343" s="18" t="s">
        <v>68</v>
      </c>
      <c r="C343" s="19" t="s">
        <v>69</v>
      </c>
      <c r="D343" s="12"/>
      <c r="E343" s="31"/>
      <c r="F343" s="31"/>
      <c r="G343" s="34"/>
      <c r="H343" s="31"/>
      <c r="I343" s="54"/>
      <c r="J343" s="36"/>
      <c r="K343" s="36"/>
      <c r="L343" s="36"/>
      <c r="M343" s="34"/>
    </row>
    <row r="344" ht="48.75" customHeight="1">
      <c r="A344" s="53">
        <v>9.0</v>
      </c>
      <c r="B344" s="18" t="s">
        <v>81</v>
      </c>
      <c r="C344" s="19" t="s">
        <v>82</v>
      </c>
      <c r="D344" s="12"/>
      <c r="E344" s="46" t="s">
        <v>17</v>
      </c>
      <c r="F344" s="47">
        <v>0.8680555555555556</v>
      </c>
      <c r="G344" s="48"/>
      <c r="H344" s="49" t="s">
        <v>83</v>
      </c>
      <c r="I344" s="52"/>
      <c r="J344" s="51"/>
      <c r="K344" s="51"/>
      <c r="L344" s="51"/>
      <c r="M344" s="48"/>
    </row>
    <row r="345" ht="48.75" customHeight="1">
      <c r="A345" s="53">
        <v>10.0</v>
      </c>
      <c r="B345" s="18" t="s">
        <v>84</v>
      </c>
      <c r="C345" s="19" t="s">
        <v>85</v>
      </c>
      <c r="D345" s="12"/>
      <c r="E345" s="31"/>
      <c r="F345" s="31"/>
      <c r="G345" s="48"/>
      <c r="H345" s="31"/>
      <c r="I345" s="52"/>
      <c r="J345" s="51"/>
      <c r="K345" s="51"/>
      <c r="L345" s="51"/>
      <c r="M345" s="48"/>
    </row>
    <row r="346" ht="48.75" customHeight="1">
      <c r="A346" s="53">
        <v>11.0</v>
      </c>
      <c r="B346" s="18" t="s">
        <v>86</v>
      </c>
      <c r="C346" s="19" t="s">
        <v>87</v>
      </c>
      <c r="D346" s="12"/>
      <c r="E346" s="32" t="s">
        <v>17</v>
      </c>
      <c r="F346" s="33">
        <v>0.9027777777777778</v>
      </c>
      <c r="G346" s="34"/>
      <c r="H346" s="35" t="s">
        <v>88</v>
      </c>
      <c r="I346" s="54"/>
      <c r="J346" s="36"/>
      <c r="K346" s="36"/>
      <c r="L346" s="36"/>
      <c r="M346" s="34"/>
    </row>
    <row r="347" ht="48.75" customHeight="1">
      <c r="A347" s="53">
        <v>12.0</v>
      </c>
      <c r="B347" s="18" t="s">
        <v>89</v>
      </c>
      <c r="C347" s="19" t="s">
        <v>90</v>
      </c>
      <c r="D347" s="12"/>
      <c r="E347" s="31"/>
      <c r="F347" s="31"/>
      <c r="G347" s="34"/>
      <c r="H347" s="31"/>
      <c r="I347" s="54"/>
      <c r="J347" s="36"/>
      <c r="K347" s="36"/>
      <c r="L347" s="36"/>
      <c r="M347" s="34"/>
    </row>
    <row r="348" ht="48.75" customHeight="1">
      <c r="A348" s="6"/>
      <c r="B348" s="2"/>
      <c r="C348" s="2"/>
      <c r="D348" s="2"/>
      <c r="E348" s="2"/>
      <c r="F348" s="2"/>
      <c r="G348" s="2"/>
      <c r="H348" s="2"/>
      <c r="J348" s="7" t="s">
        <v>2</v>
      </c>
    </row>
    <row r="349" ht="48.75" customHeight="1">
      <c r="A349" s="8" t="s">
        <v>3</v>
      </c>
      <c r="B349" s="8" t="s">
        <v>4</v>
      </c>
      <c r="C349" s="8" t="s">
        <v>5</v>
      </c>
      <c r="E349" s="9"/>
      <c r="F349" s="9"/>
      <c r="G349" s="10" t="s">
        <v>6</v>
      </c>
      <c r="H349" s="11" t="s">
        <v>74</v>
      </c>
      <c r="I349" s="12"/>
      <c r="J349" s="13">
        <v>1.0</v>
      </c>
      <c r="K349" s="13">
        <v>2.0</v>
      </c>
      <c r="L349" s="13">
        <v>3.0</v>
      </c>
      <c r="M349" s="10" t="s">
        <v>8</v>
      </c>
    </row>
    <row r="350" ht="48.75" customHeight="1">
      <c r="A350" s="53">
        <v>1.0</v>
      </c>
      <c r="B350" s="18" t="s">
        <v>75</v>
      </c>
      <c r="C350" s="19" t="s">
        <v>76</v>
      </c>
      <c r="D350" s="12"/>
      <c r="E350" s="46" t="s">
        <v>17</v>
      </c>
      <c r="F350" s="47">
        <v>0.7291666666666666</v>
      </c>
      <c r="G350" s="48"/>
      <c r="H350" s="49" t="s">
        <v>34</v>
      </c>
      <c r="I350" s="52"/>
      <c r="J350" s="51"/>
      <c r="K350" s="51"/>
      <c r="L350" s="51"/>
      <c r="M350" s="48"/>
    </row>
    <row r="351" ht="48.75" customHeight="1">
      <c r="A351" s="53">
        <v>2.0</v>
      </c>
      <c r="B351" s="18" t="s">
        <v>64</v>
      </c>
      <c r="C351" s="19" t="s">
        <v>65</v>
      </c>
      <c r="D351" s="12"/>
      <c r="E351" s="31"/>
      <c r="F351" s="31"/>
      <c r="G351" s="48"/>
      <c r="H351" s="31"/>
      <c r="I351" s="52"/>
      <c r="J351" s="51"/>
      <c r="K351" s="51"/>
      <c r="L351" s="51"/>
      <c r="M351" s="48"/>
    </row>
    <row r="352" ht="48.75" customHeight="1">
      <c r="A352" s="53">
        <v>3.0</v>
      </c>
      <c r="B352" s="18" t="s">
        <v>77</v>
      </c>
      <c r="C352" s="19" t="s">
        <v>78</v>
      </c>
      <c r="D352" s="12"/>
      <c r="E352" s="32" t="s">
        <v>17</v>
      </c>
      <c r="F352" s="33">
        <v>0.7638888888888888</v>
      </c>
      <c r="G352" s="34"/>
      <c r="H352" s="35" t="s">
        <v>33</v>
      </c>
      <c r="I352" s="18"/>
      <c r="J352" s="36"/>
      <c r="K352" s="36"/>
      <c r="L352" s="37"/>
      <c r="M352" s="34"/>
    </row>
    <row r="353" ht="48.75" customHeight="1">
      <c r="A353" s="53">
        <v>4.0</v>
      </c>
      <c r="B353" s="18" t="s">
        <v>72</v>
      </c>
      <c r="C353" s="19" t="s">
        <v>73</v>
      </c>
      <c r="D353" s="12"/>
      <c r="E353" s="31"/>
      <c r="F353" s="31"/>
      <c r="G353" s="34"/>
      <c r="H353" s="31"/>
      <c r="I353" s="18"/>
      <c r="J353" s="36"/>
      <c r="K353" s="36"/>
      <c r="L353" s="37"/>
      <c r="M353" s="34"/>
    </row>
    <row r="354" ht="48.75" customHeight="1">
      <c r="A354" s="53">
        <v>5.0</v>
      </c>
      <c r="B354" s="18" t="s">
        <v>58</v>
      </c>
      <c r="C354" s="19" t="s">
        <v>59</v>
      </c>
      <c r="D354" s="12"/>
      <c r="E354" s="46" t="s">
        <v>17</v>
      </c>
      <c r="F354" s="47">
        <v>0.7986111111111112</v>
      </c>
      <c r="G354" s="48"/>
      <c r="H354" s="49" t="s">
        <v>32</v>
      </c>
      <c r="I354" s="52"/>
      <c r="J354" s="51"/>
      <c r="K354" s="51"/>
      <c r="L354" s="51"/>
      <c r="M354" s="48"/>
    </row>
    <row r="355" ht="48.75" customHeight="1">
      <c r="A355" s="53">
        <v>6.0</v>
      </c>
      <c r="B355" s="18" t="s">
        <v>60</v>
      </c>
      <c r="C355" s="19" t="s">
        <v>61</v>
      </c>
      <c r="D355" s="12"/>
      <c r="E355" s="31"/>
      <c r="F355" s="31"/>
      <c r="G355" s="48"/>
      <c r="H355" s="31"/>
      <c r="I355" s="52"/>
      <c r="J355" s="51"/>
      <c r="K355" s="51"/>
      <c r="L355" s="51"/>
      <c r="M355" s="48"/>
    </row>
    <row r="356" ht="48.75" customHeight="1">
      <c r="A356" s="53">
        <v>7.0</v>
      </c>
      <c r="B356" s="18" t="s">
        <v>66</v>
      </c>
      <c r="C356" s="19" t="s">
        <v>79</v>
      </c>
      <c r="D356" s="12"/>
      <c r="E356" s="32" t="s">
        <v>17</v>
      </c>
      <c r="F356" s="33">
        <v>0.8333333333333334</v>
      </c>
      <c r="G356" s="34"/>
      <c r="H356" s="35" t="s">
        <v>80</v>
      </c>
      <c r="I356" s="54"/>
      <c r="J356" s="36"/>
      <c r="K356" s="36"/>
      <c r="L356" s="36"/>
      <c r="M356" s="34"/>
    </row>
    <row r="357" ht="48.75" customHeight="1">
      <c r="A357" s="53">
        <v>8.0</v>
      </c>
      <c r="B357" s="18" t="s">
        <v>68</v>
      </c>
      <c r="C357" s="19" t="s">
        <v>69</v>
      </c>
      <c r="D357" s="12"/>
      <c r="E357" s="31"/>
      <c r="F357" s="31"/>
      <c r="G357" s="34"/>
      <c r="H357" s="31"/>
      <c r="I357" s="54"/>
      <c r="J357" s="36"/>
      <c r="K357" s="36"/>
      <c r="L357" s="36"/>
      <c r="M357" s="34"/>
    </row>
    <row r="358" ht="48.75" customHeight="1">
      <c r="A358" s="53">
        <v>9.0</v>
      </c>
      <c r="B358" s="18" t="s">
        <v>81</v>
      </c>
      <c r="C358" s="19" t="s">
        <v>82</v>
      </c>
      <c r="D358" s="12"/>
      <c r="E358" s="46" t="s">
        <v>17</v>
      </c>
      <c r="F358" s="47">
        <v>0.8680555555555556</v>
      </c>
      <c r="G358" s="48"/>
      <c r="H358" s="49" t="s">
        <v>83</v>
      </c>
      <c r="I358" s="52"/>
      <c r="J358" s="51"/>
      <c r="K358" s="51"/>
      <c r="L358" s="51"/>
      <c r="M358" s="48"/>
    </row>
    <row r="359" ht="48.75" customHeight="1">
      <c r="A359" s="53">
        <v>10.0</v>
      </c>
      <c r="B359" s="18" t="s">
        <v>84</v>
      </c>
      <c r="C359" s="19" t="s">
        <v>85</v>
      </c>
      <c r="D359" s="12"/>
      <c r="E359" s="31"/>
      <c r="F359" s="31"/>
      <c r="G359" s="48"/>
      <c r="H359" s="31"/>
      <c r="I359" s="52"/>
      <c r="J359" s="51"/>
      <c r="K359" s="51"/>
      <c r="L359" s="51"/>
      <c r="M359" s="48"/>
    </row>
    <row r="360" ht="48.75" customHeight="1">
      <c r="A360" s="53">
        <v>11.0</v>
      </c>
      <c r="B360" s="18" t="s">
        <v>86</v>
      </c>
      <c r="C360" s="19" t="s">
        <v>87</v>
      </c>
      <c r="D360" s="12"/>
      <c r="E360" s="32" t="s">
        <v>17</v>
      </c>
      <c r="F360" s="33">
        <v>0.9027777777777778</v>
      </c>
      <c r="G360" s="34"/>
      <c r="H360" s="35" t="s">
        <v>88</v>
      </c>
      <c r="I360" s="54"/>
      <c r="J360" s="36"/>
      <c r="K360" s="36"/>
      <c r="L360" s="36"/>
      <c r="M360" s="34"/>
    </row>
    <row r="361" ht="48.75" customHeight="1">
      <c r="A361" s="53">
        <v>12.0</v>
      </c>
      <c r="B361" s="18" t="s">
        <v>89</v>
      </c>
      <c r="C361" s="19" t="s">
        <v>90</v>
      </c>
      <c r="D361" s="12"/>
      <c r="E361" s="31"/>
      <c r="F361" s="31"/>
      <c r="G361" s="34"/>
      <c r="H361" s="31"/>
      <c r="I361" s="54"/>
      <c r="J361" s="36"/>
      <c r="K361" s="36"/>
      <c r="L361" s="36"/>
      <c r="M361" s="34"/>
    </row>
    <row r="362" ht="48.75" customHeight="1">
      <c r="A362" s="6"/>
      <c r="B362" s="2"/>
      <c r="C362" s="2"/>
      <c r="D362" s="2"/>
      <c r="E362" s="2"/>
      <c r="F362" s="2"/>
      <c r="G362" s="2"/>
      <c r="H362" s="2"/>
      <c r="J362" s="7" t="s">
        <v>2</v>
      </c>
    </row>
    <row r="363" ht="48.75" customHeight="1">
      <c r="A363" s="8" t="s">
        <v>3</v>
      </c>
      <c r="B363" s="8" t="s">
        <v>4</v>
      </c>
      <c r="C363" s="8" t="s">
        <v>5</v>
      </c>
      <c r="E363" s="9"/>
      <c r="F363" s="9"/>
      <c r="G363" s="10" t="s">
        <v>6</v>
      </c>
      <c r="H363" s="11" t="s">
        <v>74</v>
      </c>
      <c r="I363" s="12"/>
      <c r="J363" s="13">
        <v>1.0</v>
      </c>
      <c r="K363" s="13">
        <v>2.0</v>
      </c>
      <c r="L363" s="13">
        <v>3.0</v>
      </c>
      <c r="M363" s="10" t="s">
        <v>8</v>
      </c>
    </row>
    <row r="364" ht="48.75" customHeight="1">
      <c r="A364" s="53">
        <v>1.0</v>
      </c>
      <c r="B364" s="18" t="s">
        <v>75</v>
      </c>
      <c r="C364" s="19" t="s">
        <v>76</v>
      </c>
      <c r="D364" s="12"/>
      <c r="E364" s="46" t="s">
        <v>17</v>
      </c>
      <c r="F364" s="47">
        <v>0.7291666666666666</v>
      </c>
      <c r="G364" s="48"/>
      <c r="H364" s="49" t="s">
        <v>34</v>
      </c>
      <c r="I364" s="52"/>
      <c r="J364" s="51"/>
      <c r="K364" s="51"/>
      <c r="L364" s="51"/>
      <c r="M364" s="48"/>
    </row>
    <row r="365" ht="48.75" customHeight="1">
      <c r="A365" s="53">
        <v>2.0</v>
      </c>
      <c r="B365" s="18" t="s">
        <v>64</v>
      </c>
      <c r="C365" s="19" t="s">
        <v>65</v>
      </c>
      <c r="D365" s="12"/>
      <c r="E365" s="31"/>
      <c r="F365" s="31"/>
      <c r="G365" s="48"/>
      <c r="H365" s="31"/>
      <c r="I365" s="52"/>
      <c r="J365" s="51"/>
      <c r="K365" s="51"/>
      <c r="L365" s="51"/>
      <c r="M365" s="48"/>
    </row>
    <row r="366" ht="48.75" customHeight="1">
      <c r="A366" s="53">
        <v>3.0</v>
      </c>
      <c r="B366" s="18" t="s">
        <v>77</v>
      </c>
      <c r="C366" s="19" t="s">
        <v>78</v>
      </c>
      <c r="D366" s="12"/>
      <c r="E366" s="32" t="s">
        <v>17</v>
      </c>
      <c r="F366" s="33">
        <v>0.7638888888888888</v>
      </c>
      <c r="G366" s="34"/>
      <c r="H366" s="35" t="s">
        <v>33</v>
      </c>
      <c r="I366" s="18"/>
      <c r="J366" s="36"/>
      <c r="K366" s="36"/>
      <c r="L366" s="37"/>
      <c r="M366" s="34"/>
    </row>
    <row r="367" ht="48.75" customHeight="1">
      <c r="A367" s="53">
        <v>4.0</v>
      </c>
      <c r="B367" s="18" t="s">
        <v>72</v>
      </c>
      <c r="C367" s="19" t="s">
        <v>73</v>
      </c>
      <c r="D367" s="12"/>
      <c r="E367" s="31"/>
      <c r="F367" s="31"/>
      <c r="G367" s="34"/>
      <c r="H367" s="31"/>
      <c r="I367" s="18"/>
      <c r="J367" s="36"/>
      <c r="K367" s="36"/>
      <c r="L367" s="37"/>
      <c r="M367" s="34"/>
    </row>
    <row r="368" ht="48.75" customHeight="1">
      <c r="A368" s="53">
        <v>5.0</v>
      </c>
      <c r="B368" s="18" t="s">
        <v>58</v>
      </c>
      <c r="C368" s="19" t="s">
        <v>59</v>
      </c>
      <c r="D368" s="12"/>
      <c r="E368" s="46" t="s">
        <v>17</v>
      </c>
      <c r="F368" s="47">
        <v>0.7986111111111112</v>
      </c>
      <c r="G368" s="48"/>
      <c r="H368" s="49" t="s">
        <v>32</v>
      </c>
      <c r="I368" s="52"/>
      <c r="J368" s="51"/>
      <c r="K368" s="51"/>
      <c r="L368" s="51"/>
      <c r="M368" s="48"/>
    </row>
    <row r="369" ht="48.75" customHeight="1">
      <c r="A369" s="53">
        <v>6.0</v>
      </c>
      <c r="B369" s="18" t="s">
        <v>60</v>
      </c>
      <c r="C369" s="19" t="s">
        <v>61</v>
      </c>
      <c r="D369" s="12"/>
      <c r="E369" s="31"/>
      <c r="F369" s="31"/>
      <c r="G369" s="48"/>
      <c r="H369" s="31"/>
      <c r="I369" s="52"/>
      <c r="J369" s="51"/>
      <c r="K369" s="51"/>
      <c r="L369" s="51"/>
      <c r="M369" s="48"/>
    </row>
    <row r="370" ht="48.75" customHeight="1">
      <c r="A370" s="53">
        <v>7.0</v>
      </c>
      <c r="B370" s="18" t="s">
        <v>66</v>
      </c>
      <c r="C370" s="19" t="s">
        <v>79</v>
      </c>
      <c r="D370" s="12"/>
      <c r="E370" s="32" t="s">
        <v>17</v>
      </c>
      <c r="F370" s="33">
        <v>0.8333333333333334</v>
      </c>
      <c r="G370" s="34"/>
      <c r="H370" s="35" t="s">
        <v>80</v>
      </c>
      <c r="I370" s="54"/>
      <c r="J370" s="36"/>
      <c r="K370" s="36"/>
      <c r="L370" s="36"/>
      <c r="M370" s="34"/>
    </row>
    <row r="371" ht="48.75" customHeight="1">
      <c r="A371" s="53">
        <v>8.0</v>
      </c>
      <c r="B371" s="18" t="s">
        <v>68</v>
      </c>
      <c r="C371" s="19" t="s">
        <v>69</v>
      </c>
      <c r="D371" s="12"/>
      <c r="E371" s="31"/>
      <c r="F371" s="31"/>
      <c r="G371" s="34"/>
      <c r="H371" s="31"/>
      <c r="I371" s="54"/>
      <c r="J371" s="36"/>
      <c r="K371" s="36"/>
      <c r="L371" s="36"/>
      <c r="M371" s="34"/>
    </row>
    <row r="372" ht="48.75" customHeight="1">
      <c r="A372" s="53">
        <v>9.0</v>
      </c>
      <c r="B372" s="18" t="s">
        <v>81</v>
      </c>
      <c r="C372" s="19" t="s">
        <v>82</v>
      </c>
      <c r="D372" s="12"/>
      <c r="E372" s="46" t="s">
        <v>17</v>
      </c>
      <c r="F372" s="47">
        <v>0.8680555555555556</v>
      </c>
      <c r="G372" s="48"/>
      <c r="H372" s="49" t="s">
        <v>83</v>
      </c>
      <c r="I372" s="52"/>
      <c r="J372" s="51"/>
      <c r="K372" s="51"/>
      <c r="L372" s="51"/>
      <c r="M372" s="48"/>
    </row>
    <row r="373">
      <c r="A373" s="53">
        <v>10.0</v>
      </c>
      <c r="B373" s="18" t="s">
        <v>84</v>
      </c>
      <c r="C373" s="19" t="s">
        <v>85</v>
      </c>
      <c r="D373" s="12"/>
      <c r="E373" s="31"/>
      <c r="F373" s="31"/>
      <c r="G373" s="48"/>
      <c r="H373" s="31"/>
      <c r="I373" s="52"/>
      <c r="J373" s="51"/>
      <c r="K373" s="51"/>
      <c r="L373" s="51"/>
      <c r="M373" s="48"/>
    </row>
    <row r="374">
      <c r="A374" s="53">
        <v>11.0</v>
      </c>
      <c r="B374" s="18" t="s">
        <v>86</v>
      </c>
      <c r="C374" s="19" t="s">
        <v>87</v>
      </c>
      <c r="D374" s="12"/>
      <c r="E374" s="32" t="s">
        <v>17</v>
      </c>
      <c r="F374" s="33">
        <v>0.9027777777777778</v>
      </c>
      <c r="G374" s="34"/>
      <c r="H374" s="35" t="s">
        <v>88</v>
      </c>
      <c r="I374" s="54"/>
      <c r="J374" s="36"/>
      <c r="K374" s="36"/>
      <c r="L374" s="36"/>
      <c r="M374" s="34"/>
    </row>
    <row r="375">
      <c r="A375" s="53">
        <v>12.0</v>
      </c>
      <c r="B375" s="18" t="s">
        <v>89</v>
      </c>
      <c r="C375" s="19" t="s">
        <v>90</v>
      </c>
      <c r="D375" s="12"/>
      <c r="E375" s="31"/>
      <c r="F375" s="31"/>
      <c r="G375" s="34"/>
      <c r="H375" s="31"/>
      <c r="I375" s="54"/>
      <c r="J375" s="36"/>
      <c r="K375" s="36"/>
      <c r="L375" s="36"/>
      <c r="M375" s="34"/>
    </row>
  </sheetData>
  <mergeCells count="846"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9:D9"/>
    <mergeCell ref="C10:D10"/>
    <mergeCell ref="C11:D11"/>
    <mergeCell ref="F11:F12"/>
    <mergeCell ref="H11:H12"/>
    <mergeCell ref="H13:H14"/>
    <mergeCell ref="H15:H16"/>
    <mergeCell ref="E11:E12"/>
    <mergeCell ref="E13:E14"/>
    <mergeCell ref="F13:F14"/>
    <mergeCell ref="E15:E16"/>
    <mergeCell ref="F15:F16"/>
    <mergeCell ref="G17:G18"/>
    <mergeCell ref="H17:H18"/>
    <mergeCell ref="C12:D12"/>
    <mergeCell ref="C16:D16"/>
    <mergeCell ref="C17:D17"/>
    <mergeCell ref="C18:D18"/>
    <mergeCell ref="C19:D19"/>
    <mergeCell ref="C20:D20"/>
    <mergeCell ref="C21:D21"/>
    <mergeCell ref="G29:G30"/>
    <mergeCell ref="H29:H30"/>
    <mergeCell ref="E17:E18"/>
    <mergeCell ref="E19:E20"/>
    <mergeCell ref="E21:E22"/>
    <mergeCell ref="E23:E24"/>
    <mergeCell ref="E25:E26"/>
    <mergeCell ref="E27:E28"/>
    <mergeCell ref="E29:E30"/>
    <mergeCell ref="E61:E62"/>
    <mergeCell ref="E63:E64"/>
    <mergeCell ref="E49:E50"/>
    <mergeCell ref="F49:F50"/>
    <mergeCell ref="E51:E52"/>
    <mergeCell ref="E53:E54"/>
    <mergeCell ref="E55:E56"/>
    <mergeCell ref="E57:E58"/>
    <mergeCell ref="E59:E6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E31:E32"/>
    <mergeCell ref="C32:D32"/>
    <mergeCell ref="C33:D33"/>
    <mergeCell ref="E33:E34"/>
    <mergeCell ref="C34:D34"/>
    <mergeCell ref="C35:D35"/>
    <mergeCell ref="E35:E36"/>
    <mergeCell ref="C36:D36"/>
    <mergeCell ref="C37:D37"/>
    <mergeCell ref="E37:E38"/>
    <mergeCell ref="E39:E40"/>
    <mergeCell ref="C42:D42"/>
    <mergeCell ref="C43:D43"/>
    <mergeCell ref="E43:E44"/>
    <mergeCell ref="F43:F44"/>
    <mergeCell ref="C44:D44"/>
    <mergeCell ref="E45:E46"/>
    <mergeCell ref="F45:F46"/>
    <mergeCell ref="C45:D45"/>
    <mergeCell ref="C46:D46"/>
    <mergeCell ref="C47:D47"/>
    <mergeCell ref="E47:E48"/>
    <mergeCell ref="F47:F48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H67:H68"/>
    <mergeCell ref="H69:H70"/>
    <mergeCell ref="H71:H72"/>
    <mergeCell ref="H73:H74"/>
    <mergeCell ref="H76:H77"/>
    <mergeCell ref="H78:H79"/>
    <mergeCell ref="J80:L80"/>
    <mergeCell ref="H94:H95"/>
    <mergeCell ref="H96:H97"/>
    <mergeCell ref="H98:H99"/>
    <mergeCell ref="H81:I81"/>
    <mergeCell ref="H82:H83"/>
    <mergeCell ref="H84:H85"/>
    <mergeCell ref="H86:H87"/>
    <mergeCell ref="H88:H89"/>
    <mergeCell ref="H90:H91"/>
    <mergeCell ref="H92:H93"/>
    <mergeCell ref="G19:G20"/>
    <mergeCell ref="H19:H20"/>
    <mergeCell ref="G21:G22"/>
    <mergeCell ref="H21:H22"/>
    <mergeCell ref="G23:G24"/>
    <mergeCell ref="H23:H24"/>
    <mergeCell ref="H25:H26"/>
    <mergeCell ref="H42:I42"/>
    <mergeCell ref="H43:H44"/>
    <mergeCell ref="H45:H46"/>
    <mergeCell ref="H47:H48"/>
    <mergeCell ref="H49:H50"/>
    <mergeCell ref="H51:H52"/>
    <mergeCell ref="H27:H28"/>
    <mergeCell ref="H31:H32"/>
    <mergeCell ref="H33:H34"/>
    <mergeCell ref="H35:H36"/>
    <mergeCell ref="H37:H38"/>
    <mergeCell ref="H39:H40"/>
    <mergeCell ref="J41:L41"/>
    <mergeCell ref="G25:G26"/>
    <mergeCell ref="G27:G28"/>
    <mergeCell ref="G31:G32"/>
    <mergeCell ref="G33:G34"/>
    <mergeCell ref="G35:G36"/>
    <mergeCell ref="G37:G38"/>
    <mergeCell ref="G39:G40"/>
    <mergeCell ref="G51:G52"/>
    <mergeCell ref="G53:G54"/>
    <mergeCell ref="H53:H54"/>
    <mergeCell ref="G55:G56"/>
    <mergeCell ref="H55:H56"/>
    <mergeCell ref="G57:G58"/>
    <mergeCell ref="H57:H58"/>
    <mergeCell ref="G65:G66"/>
    <mergeCell ref="G67:G68"/>
    <mergeCell ref="G69:G70"/>
    <mergeCell ref="G71:G72"/>
    <mergeCell ref="G73:G74"/>
    <mergeCell ref="G59:G60"/>
    <mergeCell ref="H59:H60"/>
    <mergeCell ref="G61:G62"/>
    <mergeCell ref="H61:H62"/>
    <mergeCell ref="G63:G64"/>
    <mergeCell ref="H63:H64"/>
    <mergeCell ref="H65:H66"/>
    <mergeCell ref="C64:D64"/>
    <mergeCell ref="C65:D65"/>
    <mergeCell ref="E65:E66"/>
    <mergeCell ref="C66:D66"/>
    <mergeCell ref="C67:D67"/>
    <mergeCell ref="C68:D68"/>
    <mergeCell ref="C69:D69"/>
    <mergeCell ref="E67:E68"/>
    <mergeCell ref="E69:E70"/>
    <mergeCell ref="E71:E72"/>
    <mergeCell ref="E73:E74"/>
    <mergeCell ref="E76:E77"/>
    <mergeCell ref="F76:F77"/>
    <mergeCell ref="F78:F79"/>
    <mergeCell ref="C70:D70"/>
    <mergeCell ref="C71:D71"/>
    <mergeCell ref="C75:D75"/>
    <mergeCell ref="C76:D76"/>
    <mergeCell ref="C77:D77"/>
    <mergeCell ref="C81:D81"/>
    <mergeCell ref="C82:D82"/>
    <mergeCell ref="E88:E89"/>
    <mergeCell ref="F88:F89"/>
    <mergeCell ref="E90:E91"/>
    <mergeCell ref="G90:G91"/>
    <mergeCell ref="G92:G93"/>
    <mergeCell ref="G94:G95"/>
    <mergeCell ref="E78:E79"/>
    <mergeCell ref="E82:E83"/>
    <mergeCell ref="F82:F83"/>
    <mergeCell ref="E84:E85"/>
    <mergeCell ref="F84:F85"/>
    <mergeCell ref="E86:E87"/>
    <mergeCell ref="F86:F87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E92:E93"/>
    <mergeCell ref="C93:D93"/>
    <mergeCell ref="C94:D94"/>
    <mergeCell ref="E94:E95"/>
    <mergeCell ref="E114:E115"/>
    <mergeCell ref="E116:E117"/>
    <mergeCell ref="E119:E120"/>
    <mergeCell ref="E121:E122"/>
    <mergeCell ref="E124:E125"/>
    <mergeCell ref="E126:E127"/>
    <mergeCell ref="E100:E101"/>
    <mergeCell ref="E102:E103"/>
    <mergeCell ref="E104:E105"/>
    <mergeCell ref="E106:E107"/>
    <mergeCell ref="E108:E109"/>
    <mergeCell ref="E110:E111"/>
    <mergeCell ref="E112:E113"/>
    <mergeCell ref="E247:E248"/>
    <mergeCell ref="E249:E250"/>
    <mergeCell ref="C251:D251"/>
    <mergeCell ref="C252:D252"/>
    <mergeCell ref="E252:E253"/>
    <mergeCell ref="C253:D253"/>
    <mergeCell ref="E254:E255"/>
    <mergeCell ref="C254:D254"/>
    <mergeCell ref="C255:D255"/>
    <mergeCell ref="C256:D256"/>
    <mergeCell ref="C257:D257"/>
    <mergeCell ref="E257:E258"/>
    <mergeCell ref="C260:D260"/>
    <mergeCell ref="C261:D261"/>
    <mergeCell ref="C176:D176"/>
    <mergeCell ref="C177:D177"/>
    <mergeCell ref="C178:D178"/>
    <mergeCell ref="C172:D172"/>
    <mergeCell ref="E172:E173"/>
    <mergeCell ref="C173:D173"/>
    <mergeCell ref="C174:D174"/>
    <mergeCell ref="E174:E175"/>
    <mergeCell ref="C175:D175"/>
    <mergeCell ref="E176:E177"/>
    <mergeCell ref="E178:E179"/>
    <mergeCell ref="C179:D179"/>
    <mergeCell ref="C180:D180"/>
    <mergeCell ref="E180:E181"/>
    <mergeCell ref="C181:D181"/>
    <mergeCell ref="C182:D182"/>
    <mergeCell ref="E182:E183"/>
    <mergeCell ref="C183:D183"/>
    <mergeCell ref="C184:D184"/>
    <mergeCell ref="E184:E185"/>
    <mergeCell ref="C185:D185"/>
    <mergeCell ref="C186:D186"/>
    <mergeCell ref="E186:E187"/>
    <mergeCell ref="C187:D187"/>
    <mergeCell ref="C194:D194"/>
    <mergeCell ref="C195:D195"/>
    <mergeCell ref="C196:D196"/>
    <mergeCell ref="E188:E189"/>
    <mergeCell ref="E190:E191"/>
    <mergeCell ref="C191:D191"/>
    <mergeCell ref="C192:D192"/>
    <mergeCell ref="E192:E193"/>
    <mergeCell ref="C193:D193"/>
    <mergeCell ref="E194:E195"/>
    <mergeCell ref="C271:D271"/>
    <mergeCell ref="C272:D272"/>
    <mergeCell ref="E272:E273"/>
    <mergeCell ref="C274:D274"/>
    <mergeCell ref="E274:E275"/>
    <mergeCell ref="C276:D276"/>
    <mergeCell ref="E276:E277"/>
    <mergeCell ref="C318:D318"/>
    <mergeCell ref="C319:D319"/>
    <mergeCell ref="C321:D321"/>
    <mergeCell ref="C322:D322"/>
    <mergeCell ref="C311:D311"/>
    <mergeCell ref="C312:D312"/>
    <mergeCell ref="C313:D313"/>
    <mergeCell ref="C314:D314"/>
    <mergeCell ref="C315:D315"/>
    <mergeCell ref="C316:D316"/>
    <mergeCell ref="C317:D317"/>
    <mergeCell ref="E324:E325"/>
    <mergeCell ref="E326:E327"/>
    <mergeCell ref="E316:E317"/>
    <mergeCell ref="E318:E319"/>
    <mergeCell ref="E322:E323"/>
    <mergeCell ref="C323:D323"/>
    <mergeCell ref="C324:D324"/>
    <mergeCell ref="C325:D325"/>
    <mergeCell ref="C326:D326"/>
    <mergeCell ref="E330:E331"/>
    <mergeCell ref="E332:E333"/>
    <mergeCell ref="C327:D327"/>
    <mergeCell ref="C328:D328"/>
    <mergeCell ref="E328:E329"/>
    <mergeCell ref="C329:D329"/>
    <mergeCell ref="C330:D330"/>
    <mergeCell ref="C331:D331"/>
    <mergeCell ref="C332:D332"/>
    <mergeCell ref="C333:D333"/>
    <mergeCell ref="C335:D335"/>
    <mergeCell ref="C336:D336"/>
    <mergeCell ref="E336:E337"/>
    <mergeCell ref="C337:D337"/>
    <mergeCell ref="C338:D338"/>
    <mergeCell ref="E338:E339"/>
    <mergeCell ref="C339:D339"/>
    <mergeCell ref="C340:D340"/>
    <mergeCell ref="E340:E341"/>
    <mergeCell ref="C341:D341"/>
    <mergeCell ref="C342:D342"/>
    <mergeCell ref="C343:D343"/>
    <mergeCell ref="C344:D344"/>
    <mergeCell ref="C354:D354"/>
    <mergeCell ref="C355:D355"/>
    <mergeCell ref="C356:D356"/>
    <mergeCell ref="C350:D350"/>
    <mergeCell ref="E350:E351"/>
    <mergeCell ref="C351:D351"/>
    <mergeCell ref="C352:D352"/>
    <mergeCell ref="E352:E353"/>
    <mergeCell ref="C353:D353"/>
    <mergeCell ref="E354:E355"/>
    <mergeCell ref="E356:E357"/>
    <mergeCell ref="C357:D357"/>
    <mergeCell ref="C358:D358"/>
    <mergeCell ref="E358:E359"/>
    <mergeCell ref="C359:D359"/>
    <mergeCell ref="C360:D360"/>
    <mergeCell ref="E360:E361"/>
    <mergeCell ref="C361:D361"/>
    <mergeCell ref="C363:D363"/>
    <mergeCell ref="C364:D364"/>
    <mergeCell ref="E364:E365"/>
    <mergeCell ref="C365:D365"/>
    <mergeCell ref="C366:D366"/>
    <mergeCell ref="E366:E367"/>
    <mergeCell ref="E370:E371"/>
    <mergeCell ref="E372:E373"/>
    <mergeCell ref="E374:E375"/>
    <mergeCell ref="C373:D373"/>
    <mergeCell ref="C374:D374"/>
    <mergeCell ref="C375:D375"/>
    <mergeCell ref="C367:D367"/>
    <mergeCell ref="C368:D368"/>
    <mergeCell ref="E368:E369"/>
    <mergeCell ref="C369:D369"/>
    <mergeCell ref="C370:D370"/>
    <mergeCell ref="C371:D371"/>
    <mergeCell ref="C372:D372"/>
    <mergeCell ref="C279:D279"/>
    <mergeCell ref="C280:D280"/>
    <mergeCell ref="E280:E281"/>
    <mergeCell ref="C282:D282"/>
    <mergeCell ref="E282:E283"/>
    <mergeCell ref="C284:D284"/>
    <mergeCell ref="C286:D286"/>
    <mergeCell ref="C288:D288"/>
    <mergeCell ref="C289:D289"/>
    <mergeCell ref="C290:D290"/>
    <mergeCell ref="C291:D291"/>
    <mergeCell ref="C293:D293"/>
    <mergeCell ref="C294:D294"/>
    <mergeCell ref="C295:D295"/>
    <mergeCell ref="E284:E285"/>
    <mergeCell ref="E286:E287"/>
    <mergeCell ref="E288:E289"/>
    <mergeCell ref="E290:E291"/>
    <mergeCell ref="E294:E295"/>
    <mergeCell ref="E296:E297"/>
    <mergeCell ref="E298:E299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7:D307"/>
    <mergeCell ref="C308:D308"/>
    <mergeCell ref="C309:D309"/>
    <mergeCell ref="C310:D310"/>
    <mergeCell ref="E300:E301"/>
    <mergeCell ref="E302:E303"/>
    <mergeCell ref="E304:E305"/>
    <mergeCell ref="E308:E309"/>
    <mergeCell ref="E310:E311"/>
    <mergeCell ref="E312:E313"/>
    <mergeCell ref="E314:E315"/>
    <mergeCell ref="E342:E343"/>
    <mergeCell ref="E344:E345"/>
    <mergeCell ref="C345:D345"/>
    <mergeCell ref="C346:D346"/>
    <mergeCell ref="E346:E347"/>
    <mergeCell ref="C347:D347"/>
    <mergeCell ref="C349:D349"/>
    <mergeCell ref="E201:E202"/>
    <mergeCell ref="E204:E205"/>
    <mergeCell ref="E196:E197"/>
    <mergeCell ref="C197:D197"/>
    <mergeCell ref="E199:E200"/>
    <mergeCell ref="C201:D201"/>
    <mergeCell ref="C202:D202"/>
    <mergeCell ref="C203:D203"/>
    <mergeCell ref="C204:D204"/>
    <mergeCell ref="E210:E211"/>
    <mergeCell ref="E212:E213"/>
    <mergeCell ref="C205:D205"/>
    <mergeCell ref="C206:D206"/>
    <mergeCell ref="E206:E207"/>
    <mergeCell ref="C207:D207"/>
    <mergeCell ref="E208:E209"/>
    <mergeCell ref="C211:D211"/>
    <mergeCell ref="C212:D212"/>
    <mergeCell ref="C213:D213"/>
    <mergeCell ref="C214:D214"/>
    <mergeCell ref="C215:D215"/>
    <mergeCell ref="E215:E216"/>
    <mergeCell ref="C216:D216"/>
    <mergeCell ref="C217:D217"/>
    <mergeCell ref="E217:E218"/>
    <mergeCell ref="C218:D218"/>
    <mergeCell ref="C219:D219"/>
    <mergeCell ref="E219:E220"/>
    <mergeCell ref="C220:D220"/>
    <mergeCell ref="C221:D221"/>
    <mergeCell ref="C222:D222"/>
    <mergeCell ref="C223:D223"/>
    <mergeCell ref="C227:D227"/>
    <mergeCell ref="C228:D228"/>
    <mergeCell ref="C229:D229"/>
    <mergeCell ref="E221:E222"/>
    <mergeCell ref="E223:E224"/>
    <mergeCell ref="C224:D224"/>
    <mergeCell ref="C225:D225"/>
    <mergeCell ref="E225:E226"/>
    <mergeCell ref="C226:D226"/>
    <mergeCell ref="E227:E228"/>
    <mergeCell ref="E229:E230"/>
    <mergeCell ref="C230:D230"/>
    <mergeCell ref="C231:D231"/>
    <mergeCell ref="E231:E232"/>
    <mergeCell ref="C232:D232"/>
    <mergeCell ref="C233:D233"/>
    <mergeCell ref="E233:E234"/>
    <mergeCell ref="C234:D234"/>
    <mergeCell ref="C235:D235"/>
    <mergeCell ref="E235:E236"/>
    <mergeCell ref="C236:D236"/>
    <mergeCell ref="C237:D237"/>
    <mergeCell ref="E237:E238"/>
    <mergeCell ref="C241:D241"/>
    <mergeCell ref="C245:D245"/>
    <mergeCell ref="C246:D246"/>
    <mergeCell ref="C247:D247"/>
    <mergeCell ref="E239:E240"/>
    <mergeCell ref="E241:E242"/>
    <mergeCell ref="C242:D242"/>
    <mergeCell ref="C243:D243"/>
    <mergeCell ref="E243:E244"/>
    <mergeCell ref="C244:D244"/>
    <mergeCell ref="E245:E246"/>
    <mergeCell ref="E259:E260"/>
    <mergeCell ref="E261:E262"/>
    <mergeCell ref="C262:D262"/>
    <mergeCell ref="C263:D263"/>
    <mergeCell ref="E263:E264"/>
    <mergeCell ref="C265:D265"/>
    <mergeCell ref="E265:E266"/>
    <mergeCell ref="C266:D266"/>
    <mergeCell ref="C267:D267"/>
    <mergeCell ref="C268:D268"/>
    <mergeCell ref="E268:E269"/>
    <mergeCell ref="C269:D269"/>
    <mergeCell ref="C270:D270"/>
    <mergeCell ref="E270:E271"/>
    <mergeCell ref="F274:F275"/>
    <mergeCell ref="F276:F277"/>
    <mergeCell ref="F280:F281"/>
    <mergeCell ref="F282:F283"/>
    <mergeCell ref="F284:F285"/>
    <mergeCell ref="F286:F287"/>
    <mergeCell ref="F288:F289"/>
    <mergeCell ref="F290:F291"/>
    <mergeCell ref="F270:F271"/>
    <mergeCell ref="F272:F273"/>
    <mergeCell ref="C273:D273"/>
    <mergeCell ref="C275:D275"/>
    <mergeCell ref="C277:D277"/>
    <mergeCell ref="C281:D281"/>
    <mergeCell ref="C283:D283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F199:F200"/>
    <mergeCell ref="F201:F202"/>
    <mergeCell ref="F204:F205"/>
    <mergeCell ref="F206:F207"/>
    <mergeCell ref="F208:F209"/>
    <mergeCell ref="F210:F211"/>
    <mergeCell ref="F212:F213"/>
    <mergeCell ref="F215:F216"/>
    <mergeCell ref="F217:F218"/>
    <mergeCell ref="F219:F220"/>
    <mergeCell ref="F221:F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F252:F253"/>
    <mergeCell ref="F254:F255"/>
    <mergeCell ref="F257:F258"/>
    <mergeCell ref="F259:F260"/>
    <mergeCell ref="F261:F262"/>
    <mergeCell ref="F263:F264"/>
    <mergeCell ref="F265:F266"/>
    <mergeCell ref="F268:F269"/>
    <mergeCell ref="C285:D285"/>
    <mergeCell ref="C287:D287"/>
    <mergeCell ref="H342:H343"/>
    <mergeCell ref="H344:H345"/>
    <mergeCell ref="H330:H331"/>
    <mergeCell ref="H332:H333"/>
    <mergeCell ref="J334:L334"/>
    <mergeCell ref="H335:I335"/>
    <mergeCell ref="H336:H337"/>
    <mergeCell ref="H338:H339"/>
    <mergeCell ref="H340:H341"/>
    <mergeCell ref="F328:F329"/>
    <mergeCell ref="F330:F331"/>
    <mergeCell ref="F332:F333"/>
    <mergeCell ref="F336:F337"/>
    <mergeCell ref="F338:F339"/>
    <mergeCell ref="F340:F341"/>
    <mergeCell ref="F342:F343"/>
    <mergeCell ref="F366:F367"/>
    <mergeCell ref="F368:F369"/>
    <mergeCell ref="F370:F371"/>
    <mergeCell ref="F372:F373"/>
    <mergeCell ref="F374:F375"/>
    <mergeCell ref="F350:F351"/>
    <mergeCell ref="F352:F353"/>
    <mergeCell ref="F354:F355"/>
    <mergeCell ref="F356:F357"/>
    <mergeCell ref="F358:F359"/>
    <mergeCell ref="F360:F361"/>
    <mergeCell ref="F364:F365"/>
    <mergeCell ref="H366:H367"/>
    <mergeCell ref="H368:H369"/>
    <mergeCell ref="H370:H371"/>
    <mergeCell ref="H372:H373"/>
    <mergeCell ref="H374:H375"/>
    <mergeCell ref="H354:H355"/>
    <mergeCell ref="H356:H357"/>
    <mergeCell ref="H358:H359"/>
    <mergeCell ref="H360:H361"/>
    <mergeCell ref="J362:L362"/>
    <mergeCell ref="H363:I363"/>
    <mergeCell ref="H364:H365"/>
    <mergeCell ref="H300:H301"/>
    <mergeCell ref="H302:H303"/>
    <mergeCell ref="F294:F295"/>
    <mergeCell ref="F296:F297"/>
    <mergeCell ref="H296:H297"/>
    <mergeCell ref="F298:F299"/>
    <mergeCell ref="H298:H299"/>
    <mergeCell ref="F300:F301"/>
    <mergeCell ref="F302:F303"/>
    <mergeCell ref="F304:F305"/>
    <mergeCell ref="H304:H305"/>
    <mergeCell ref="J306:L306"/>
    <mergeCell ref="H307:I307"/>
    <mergeCell ref="F308:F309"/>
    <mergeCell ref="H308:H309"/>
    <mergeCell ref="H310:H311"/>
    <mergeCell ref="H316:H317"/>
    <mergeCell ref="H318:H319"/>
    <mergeCell ref="J320:L320"/>
    <mergeCell ref="H321:I321"/>
    <mergeCell ref="F310:F311"/>
    <mergeCell ref="F312:F313"/>
    <mergeCell ref="H312:H313"/>
    <mergeCell ref="F314:F315"/>
    <mergeCell ref="H314:H315"/>
    <mergeCell ref="F316:F317"/>
    <mergeCell ref="F318:F319"/>
    <mergeCell ref="F322:F323"/>
    <mergeCell ref="H322:H323"/>
    <mergeCell ref="F324:F325"/>
    <mergeCell ref="H324:H325"/>
    <mergeCell ref="F326:F327"/>
    <mergeCell ref="H326:H327"/>
    <mergeCell ref="H328:H329"/>
    <mergeCell ref="F344:F345"/>
    <mergeCell ref="F346:F347"/>
    <mergeCell ref="H346:H347"/>
    <mergeCell ref="J348:L348"/>
    <mergeCell ref="H349:I349"/>
    <mergeCell ref="H350:H351"/>
    <mergeCell ref="H352:H353"/>
    <mergeCell ref="F124:F125"/>
    <mergeCell ref="F126:F127"/>
    <mergeCell ref="G108:G109"/>
    <mergeCell ref="G110:G111"/>
    <mergeCell ref="G112:G113"/>
    <mergeCell ref="G114:G115"/>
    <mergeCell ref="G116:G117"/>
    <mergeCell ref="F119:F120"/>
    <mergeCell ref="F121:F122"/>
    <mergeCell ref="C95:D95"/>
    <mergeCell ref="C96:D96"/>
    <mergeCell ref="E96:E97"/>
    <mergeCell ref="G96:G97"/>
    <mergeCell ref="C97:D97"/>
    <mergeCell ref="E98:E99"/>
    <mergeCell ref="G98:G99"/>
    <mergeCell ref="C98:D98"/>
    <mergeCell ref="C99:D99"/>
    <mergeCell ref="C100:D100"/>
    <mergeCell ref="G100:G101"/>
    <mergeCell ref="H100:H101"/>
    <mergeCell ref="C101:D101"/>
    <mergeCell ref="C102:D102"/>
    <mergeCell ref="G102:G103"/>
    <mergeCell ref="H102:H103"/>
    <mergeCell ref="G104:G105"/>
    <mergeCell ref="H104:H105"/>
    <mergeCell ref="G106:G107"/>
    <mergeCell ref="H106:H107"/>
    <mergeCell ref="H108:H109"/>
    <mergeCell ref="C103:D103"/>
    <mergeCell ref="C104:D104"/>
    <mergeCell ref="C105:D105"/>
    <mergeCell ref="C106:D106"/>
    <mergeCell ref="C107:D107"/>
    <mergeCell ref="C111:D111"/>
    <mergeCell ref="C112:D112"/>
    <mergeCell ref="C113:D113"/>
    <mergeCell ref="C114:D114"/>
    <mergeCell ref="C115:D115"/>
    <mergeCell ref="C116:D116"/>
    <mergeCell ref="C117:D117"/>
    <mergeCell ref="C121:D121"/>
    <mergeCell ref="C122:D122"/>
    <mergeCell ref="H110:H111"/>
    <mergeCell ref="H112:H113"/>
    <mergeCell ref="H114:H115"/>
    <mergeCell ref="H116:H117"/>
    <mergeCell ref="H119:H120"/>
    <mergeCell ref="H121:H122"/>
    <mergeCell ref="H124:H125"/>
    <mergeCell ref="H138:H139"/>
    <mergeCell ref="H140:H141"/>
    <mergeCell ref="E156:E157"/>
    <mergeCell ref="E158:E159"/>
    <mergeCell ref="E162:E163"/>
    <mergeCell ref="E146:E147"/>
    <mergeCell ref="E148:E149"/>
    <mergeCell ref="E150:E151"/>
    <mergeCell ref="E152:E153"/>
    <mergeCell ref="E154:E155"/>
    <mergeCell ref="F154:F155"/>
    <mergeCell ref="F156:F157"/>
    <mergeCell ref="E168:E169"/>
    <mergeCell ref="E170:E171"/>
    <mergeCell ref="F158:F159"/>
    <mergeCell ref="F162:F163"/>
    <mergeCell ref="E164:E165"/>
    <mergeCell ref="F164:F165"/>
    <mergeCell ref="E166:E167"/>
    <mergeCell ref="F166:F167"/>
    <mergeCell ref="F168:F169"/>
    <mergeCell ref="C123:D123"/>
    <mergeCell ref="C124:D124"/>
    <mergeCell ref="C125:D125"/>
    <mergeCell ref="C126:D126"/>
    <mergeCell ref="C127:D127"/>
    <mergeCell ref="E128:E129"/>
    <mergeCell ref="F128:F129"/>
    <mergeCell ref="E130:E131"/>
    <mergeCell ref="F130:F131"/>
    <mergeCell ref="C131:D131"/>
    <mergeCell ref="C132:D132"/>
    <mergeCell ref="F132:F133"/>
    <mergeCell ref="C133:D133"/>
    <mergeCell ref="C134:D134"/>
    <mergeCell ref="C135:D135"/>
    <mergeCell ref="C136:D136"/>
    <mergeCell ref="C137:D137"/>
    <mergeCell ref="C141:D141"/>
    <mergeCell ref="C142:D142"/>
    <mergeCell ref="C143:D143"/>
    <mergeCell ref="C144:D144"/>
    <mergeCell ref="E132:E133"/>
    <mergeCell ref="E134:E135"/>
    <mergeCell ref="E136:E137"/>
    <mergeCell ref="E138:E139"/>
    <mergeCell ref="E140:E141"/>
    <mergeCell ref="E142:E143"/>
    <mergeCell ref="E144:E145"/>
    <mergeCell ref="C145:D145"/>
    <mergeCell ref="C146:D146"/>
    <mergeCell ref="C147:D147"/>
    <mergeCell ref="C151:D151"/>
    <mergeCell ref="C152:D152"/>
    <mergeCell ref="C153:D153"/>
    <mergeCell ref="C154:D154"/>
    <mergeCell ref="C155:D155"/>
    <mergeCell ref="C156:D156"/>
    <mergeCell ref="C157:D157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9:H200"/>
    <mergeCell ref="H201:H202"/>
    <mergeCell ref="H204:H205"/>
    <mergeCell ref="H206:H207"/>
    <mergeCell ref="H208:H209"/>
    <mergeCell ref="H210:H211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2:H253"/>
    <mergeCell ref="H254:H255"/>
    <mergeCell ref="H257:H258"/>
    <mergeCell ref="H274:H275"/>
    <mergeCell ref="H276:H277"/>
    <mergeCell ref="H280:H281"/>
    <mergeCell ref="H282:H283"/>
    <mergeCell ref="H284:H285"/>
    <mergeCell ref="H286:H287"/>
    <mergeCell ref="H288:H289"/>
    <mergeCell ref="H290:H291"/>
    <mergeCell ref="H259:H260"/>
    <mergeCell ref="H261:H262"/>
    <mergeCell ref="H263:H264"/>
    <mergeCell ref="H265:H266"/>
    <mergeCell ref="H268:H269"/>
    <mergeCell ref="H270:H271"/>
    <mergeCell ref="H272:H273"/>
    <mergeCell ref="H126:H127"/>
    <mergeCell ref="H128:H129"/>
    <mergeCell ref="H130:H131"/>
    <mergeCell ref="H132:H133"/>
    <mergeCell ref="G134:G135"/>
    <mergeCell ref="H134:H135"/>
    <mergeCell ref="H136:H137"/>
    <mergeCell ref="G136:G137"/>
    <mergeCell ref="G138:G139"/>
    <mergeCell ref="G140:G141"/>
    <mergeCell ref="G142:G143"/>
    <mergeCell ref="H142:H143"/>
    <mergeCell ref="G144:G145"/>
    <mergeCell ref="H144:H145"/>
    <mergeCell ref="G146:G147"/>
    <mergeCell ref="H146:H147"/>
    <mergeCell ref="G148:G149"/>
    <mergeCell ref="H148:H149"/>
    <mergeCell ref="G150:G151"/>
    <mergeCell ref="H150:H151"/>
    <mergeCell ref="G152:G153"/>
    <mergeCell ref="H152:H153"/>
    <mergeCell ref="H154:H155"/>
    <mergeCell ref="H156:H157"/>
    <mergeCell ref="H158:H159"/>
    <mergeCell ref="J160:L160"/>
    <mergeCell ref="H161:I161"/>
    <mergeCell ref="H162:H163"/>
    <mergeCell ref="H164:H165"/>
    <mergeCell ref="H166:H167"/>
    <mergeCell ref="H168:H169"/>
    <mergeCell ref="G170:G171"/>
    <mergeCell ref="H170:H171"/>
    <mergeCell ref="G172:G173"/>
    <mergeCell ref="H172:H173"/>
    <mergeCell ref="G174:G175"/>
    <mergeCell ref="H174:H175"/>
    <mergeCell ref="G176:G177"/>
    <mergeCell ref="H176:H177"/>
    <mergeCell ref="G178:G179"/>
    <mergeCell ref="H178:H179"/>
    <mergeCell ref="H180:H181"/>
    <mergeCell ref="H212:H213"/>
    <mergeCell ref="H214:I214"/>
    <mergeCell ref="J278:L278"/>
    <mergeCell ref="H279:I279"/>
    <mergeCell ref="J292:L292"/>
    <mergeCell ref="H293:I293"/>
    <mergeCell ref="H294:H295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1.13"/>
    <col customWidth="1" min="4" max="4" width="18.38"/>
    <col customWidth="1" min="5" max="5" width="3.63"/>
    <col customWidth="1" min="6" max="6" width="3.13"/>
    <col customWidth="1" min="7" max="7" width="3.38"/>
    <col customWidth="1" min="9" max="9" width="27.63"/>
    <col customWidth="1" min="13" max="13" width="3.88"/>
    <col customWidth="1" min="15" max="15" width="27.3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A2" s="85"/>
      <c r="B2" s="86"/>
      <c r="C2" s="86"/>
      <c r="D2" s="85"/>
      <c r="E2" s="4" t="s">
        <v>202</v>
      </c>
    </row>
    <row r="3" ht="48.75" customHeight="1">
      <c r="A3" s="85"/>
      <c r="B3" s="86"/>
      <c r="C3" s="86"/>
      <c r="D3" s="85"/>
    </row>
    <row r="4" ht="48.75" customHeight="1">
      <c r="A4" s="86"/>
      <c r="B4" s="86"/>
      <c r="C4" s="86"/>
      <c r="D4" s="85"/>
    </row>
    <row r="5" ht="48.75" customHeight="1">
      <c r="A5" s="86"/>
      <c r="B5" s="86"/>
      <c r="C5" s="86"/>
      <c r="D5" s="85"/>
    </row>
    <row r="6" ht="48.75" customHeight="1">
      <c r="A6" s="87"/>
      <c r="B6" s="87"/>
      <c r="C6" s="87"/>
      <c r="D6" s="87"/>
      <c r="E6" s="87"/>
      <c r="F6" s="87"/>
      <c r="G6" s="87"/>
      <c r="H6" s="87"/>
      <c r="I6" s="88"/>
      <c r="J6" s="89" t="s">
        <v>2</v>
      </c>
      <c r="M6" s="88"/>
      <c r="N6" s="88"/>
      <c r="O6" s="88"/>
      <c r="P6" s="88"/>
      <c r="Q6" s="88"/>
      <c r="R6" s="88"/>
      <c r="S6" s="88"/>
    </row>
    <row r="7" ht="48.75" customHeight="1">
      <c r="A7" s="8" t="s">
        <v>3</v>
      </c>
      <c r="B7" s="8" t="s">
        <v>4</v>
      </c>
      <c r="C7" s="8" t="s">
        <v>5</v>
      </c>
      <c r="E7" s="9"/>
      <c r="F7" s="9"/>
      <c r="G7" s="10" t="s">
        <v>6</v>
      </c>
      <c r="H7" s="11" t="s">
        <v>203</v>
      </c>
      <c r="I7" s="12"/>
      <c r="J7" s="13">
        <v>1.0</v>
      </c>
      <c r="K7" s="13">
        <v>2.0</v>
      </c>
      <c r="L7" s="13">
        <v>3.0</v>
      </c>
      <c r="M7" s="10" t="s">
        <v>8</v>
      </c>
      <c r="N7" s="14" t="s">
        <v>9</v>
      </c>
      <c r="O7" s="14" t="s">
        <v>10</v>
      </c>
      <c r="P7" s="15" t="s">
        <v>11</v>
      </c>
      <c r="Q7" s="15" t="s">
        <v>12</v>
      </c>
      <c r="R7" s="16" t="s">
        <v>13</v>
      </c>
      <c r="S7" s="16" t="s">
        <v>14</v>
      </c>
    </row>
    <row r="8" ht="48.75" customHeight="1">
      <c r="A8" s="53">
        <v>1.0</v>
      </c>
      <c r="B8" s="18" t="s">
        <v>204</v>
      </c>
      <c r="C8" s="19" t="s">
        <v>205</v>
      </c>
      <c r="D8" s="12"/>
      <c r="E8" s="20" t="s">
        <v>206</v>
      </c>
      <c r="F8" s="21">
        <v>0.75</v>
      </c>
      <c r="G8" s="22"/>
      <c r="H8" s="23" t="s">
        <v>26</v>
      </c>
      <c r="I8" s="24" t="s">
        <v>204</v>
      </c>
      <c r="J8" s="25"/>
      <c r="K8" s="25"/>
      <c r="L8" s="25"/>
      <c r="M8" s="22"/>
      <c r="N8" s="26">
        <v>1.0</v>
      </c>
      <c r="O8" s="27" t="s">
        <v>207</v>
      </c>
      <c r="P8" s="28">
        <v>5.0</v>
      </c>
      <c r="Q8" s="29">
        <v>13.0</v>
      </c>
      <c r="R8" s="30">
        <f>0+63+53+63+63+60</f>
        <v>302</v>
      </c>
      <c r="S8" s="30">
        <f>0+27+48+35+36+57</f>
        <v>203</v>
      </c>
    </row>
    <row r="9" ht="48.75" customHeight="1">
      <c r="A9" s="53">
        <v>2.0</v>
      </c>
      <c r="B9" s="18" t="s">
        <v>208</v>
      </c>
      <c r="C9" s="19" t="s">
        <v>209</v>
      </c>
      <c r="D9" s="12"/>
      <c r="E9" s="31"/>
      <c r="F9" s="31"/>
      <c r="G9" s="22"/>
      <c r="H9" s="31"/>
      <c r="I9" s="24" t="s">
        <v>210</v>
      </c>
      <c r="J9" s="25"/>
      <c r="K9" s="25"/>
      <c r="L9" s="25"/>
      <c r="M9" s="22"/>
      <c r="N9" s="26">
        <v>2.0</v>
      </c>
      <c r="O9" s="27" t="s">
        <v>210</v>
      </c>
      <c r="P9" s="28">
        <v>4.0</v>
      </c>
      <c r="Q9" s="29">
        <v>11.0</v>
      </c>
      <c r="R9" s="30">
        <f>0+63+61+63+65</f>
        <v>252</v>
      </c>
      <c r="S9" s="30">
        <f>0+24+55+46+51</f>
        <v>176</v>
      </c>
    </row>
    <row r="10" ht="48.75" customHeight="1">
      <c r="A10" s="53">
        <v>3.0</v>
      </c>
      <c r="B10" s="18" t="s">
        <v>207</v>
      </c>
      <c r="C10" s="19" t="s">
        <v>211</v>
      </c>
      <c r="D10" s="12"/>
      <c r="E10" s="32" t="s">
        <v>206</v>
      </c>
      <c r="F10" s="33">
        <v>0.7847222222222222</v>
      </c>
      <c r="G10" s="34"/>
      <c r="H10" s="35" t="s">
        <v>46</v>
      </c>
      <c r="I10" s="18" t="s">
        <v>207</v>
      </c>
      <c r="J10" s="36"/>
      <c r="K10" s="36"/>
      <c r="L10" s="36"/>
      <c r="M10" s="34"/>
      <c r="N10" s="26">
        <v>3.0</v>
      </c>
      <c r="O10" s="27" t="s">
        <v>204</v>
      </c>
      <c r="P10" s="28">
        <v>3.0</v>
      </c>
      <c r="Q10" s="29">
        <v>10.0</v>
      </c>
      <c r="R10" s="30">
        <f>0+63+48+63+63</f>
        <v>237</v>
      </c>
      <c r="S10" s="30">
        <f>0+34+53+42+36</f>
        <v>165</v>
      </c>
    </row>
    <row r="11" ht="48.0" customHeight="1">
      <c r="A11" s="53">
        <v>4.0</v>
      </c>
      <c r="B11" s="18" t="s">
        <v>212</v>
      </c>
      <c r="C11" s="19" t="s">
        <v>52</v>
      </c>
      <c r="D11" s="12"/>
      <c r="E11" s="31"/>
      <c r="F11" s="31"/>
      <c r="G11" s="34"/>
      <c r="H11" s="31"/>
      <c r="I11" s="18" t="s">
        <v>210</v>
      </c>
      <c r="J11" s="36"/>
      <c r="K11" s="36"/>
      <c r="L11" s="36"/>
      <c r="M11" s="34"/>
      <c r="N11" s="26">
        <v>4.0</v>
      </c>
      <c r="O11" s="27" t="s">
        <v>213</v>
      </c>
      <c r="P11" s="28">
        <v>2.0</v>
      </c>
      <c r="Q11" s="29">
        <v>7.0</v>
      </c>
      <c r="R11" s="30">
        <f>0+55+55+63+57</f>
        <v>230</v>
      </c>
      <c r="S11" s="30">
        <f>0+55+61+45+60</f>
        <v>221</v>
      </c>
    </row>
    <row r="12" ht="48.0" customHeight="1">
      <c r="A12" s="53">
        <v>5.0</v>
      </c>
      <c r="B12" s="18" t="s">
        <v>214</v>
      </c>
      <c r="C12" s="19" t="s">
        <v>215</v>
      </c>
      <c r="D12" s="12"/>
      <c r="E12" s="20" t="s">
        <v>206</v>
      </c>
      <c r="F12" s="21">
        <v>0.8194444444444444</v>
      </c>
      <c r="G12" s="22"/>
      <c r="H12" s="23" t="s">
        <v>18</v>
      </c>
      <c r="I12" s="24" t="s">
        <v>212</v>
      </c>
      <c r="J12" s="25"/>
      <c r="K12" s="25"/>
      <c r="L12" s="25"/>
      <c r="M12" s="22"/>
      <c r="N12" s="26">
        <v>5.0</v>
      </c>
      <c r="O12" s="27" t="s">
        <v>216</v>
      </c>
      <c r="P12" s="28">
        <v>2.0</v>
      </c>
      <c r="Q12" s="29">
        <v>5.0</v>
      </c>
      <c r="R12" s="30">
        <f>0+55+61+35+58</f>
        <v>209</v>
      </c>
      <c r="S12" s="30">
        <f>0+55+52+63+48</f>
        <v>218</v>
      </c>
    </row>
    <row r="13" ht="48.0" customHeight="1">
      <c r="A13" s="53">
        <v>6.0</v>
      </c>
      <c r="B13" s="18" t="s">
        <v>210</v>
      </c>
      <c r="C13" s="19" t="s">
        <v>61</v>
      </c>
      <c r="D13" s="12"/>
      <c r="E13" s="31"/>
      <c r="F13" s="31"/>
      <c r="G13" s="22"/>
      <c r="H13" s="31"/>
      <c r="I13" s="24" t="s">
        <v>214</v>
      </c>
      <c r="J13" s="25"/>
      <c r="K13" s="25"/>
      <c r="L13" s="25"/>
      <c r="M13" s="22"/>
      <c r="N13" s="26">
        <v>6.0</v>
      </c>
      <c r="O13" s="27" t="s">
        <v>208</v>
      </c>
      <c r="P13" s="28">
        <v>1.0</v>
      </c>
      <c r="Q13" s="29">
        <v>4.0</v>
      </c>
      <c r="R13" s="30">
        <f>0+34+63+46+36+48</f>
        <v>227</v>
      </c>
      <c r="S13" s="30">
        <f>0+63+36+63+63+58</f>
        <v>283</v>
      </c>
    </row>
    <row r="14" ht="48.0" customHeight="1">
      <c r="A14" s="53">
        <v>7.0</v>
      </c>
      <c r="B14" s="18" t="s">
        <v>213</v>
      </c>
      <c r="C14" s="19" t="s">
        <v>217</v>
      </c>
      <c r="D14" s="12"/>
      <c r="E14" s="32" t="s">
        <v>206</v>
      </c>
      <c r="F14" s="33">
        <v>0.8541666666666666</v>
      </c>
      <c r="G14" s="34"/>
      <c r="H14" s="35" t="s">
        <v>218</v>
      </c>
      <c r="I14" s="18" t="s">
        <v>204</v>
      </c>
      <c r="J14" s="36"/>
      <c r="K14" s="36"/>
      <c r="L14" s="36"/>
      <c r="M14" s="34"/>
      <c r="N14" s="26">
        <v>7.0</v>
      </c>
      <c r="O14" s="27" t="s">
        <v>212</v>
      </c>
      <c r="P14" s="28">
        <v>0.0</v>
      </c>
      <c r="Q14" s="29">
        <v>1.0</v>
      </c>
      <c r="R14" s="30">
        <f>0+27+52+42+51</f>
        <v>172</v>
      </c>
      <c r="S14" s="30">
        <f>0+63+61+63+65</f>
        <v>252</v>
      </c>
    </row>
    <row r="15" ht="48.0" customHeight="1">
      <c r="A15" s="53">
        <v>8.0</v>
      </c>
      <c r="B15" s="18" t="s">
        <v>216</v>
      </c>
      <c r="C15" s="19" t="s">
        <v>219</v>
      </c>
      <c r="D15" s="12"/>
      <c r="E15" s="31"/>
      <c r="F15" s="31"/>
      <c r="G15" s="34"/>
      <c r="H15" s="31"/>
      <c r="I15" s="18" t="s">
        <v>216</v>
      </c>
      <c r="J15" s="36"/>
      <c r="K15" s="36"/>
      <c r="L15" s="36"/>
      <c r="M15" s="34"/>
      <c r="N15" s="26">
        <v>8.0</v>
      </c>
      <c r="O15" s="27" t="s">
        <v>214</v>
      </c>
      <c r="P15" s="28">
        <v>0.0</v>
      </c>
      <c r="Q15" s="29">
        <v>0.0</v>
      </c>
      <c r="R15" s="30">
        <f>0+24+36+45+36</f>
        <v>141</v>
      </c>
      <c r="S15" s="30">
        <f>0+63+63+63+63</f>
        <v>252</v>
      </c>
    </row>
    <row r="16" ht="48.0" customHeight="1">
      <c r="A16" s="90"/>
      <c r="B16" s="39"/>
      <c r="C16" s="39"/>
      <c r="E16" s="20" t="s">
        <v>206</v>
      </c>
      <c r="F16" s="21">
        <v>0.8888888888888888</v>
      </c>
      <c r="G16" s="22"/>
      <c r="H16" s="23" t="s">
        <v>162</v>
      </c>
      <c r="I16" s="24" t="s">
        <v>208</v>
      </c>
      <c r="J16" s="25"/>
      <c r="K16" s="25"/>
      <c r="L16" s="25"/>
      <c r="M16" s="22"/>
      <c r="N16" s="91"/>
      <c r="O16" s="41"/>
      <c r="P16" s="87"/>
      <c r="Q16" s="87"/>
      <c r="R16" s="87"/>
      <c r="S16" s="87"/>
    </row>
    <row r="17" ht="48.0" customHeight="1">
      <c r="A17" s="90"/>
      <c r="B17" s="39"/>
      <c r="C17" s="39"/>
      <c r="E17" s="31"/>
      <c r="F17" s="31"/>
      <c r="G17" s="22"/>
      <c r="H17" s="31"/>
      <c r="I17" s="24" t="s">
        <v>213</v>
      </c>
      <c r="J17" s="25"/>
      <c r="K17" s="25"/>
      <c r="L17" s="25"/>
      <c r="M17" s="22"/>
      <c r="N17" s="91"/>
      <c r="O17" s="41"/>
      <c r="P17" s="87"/>
      <c r="Q17" s="87"/>
      <c r="R17" s="87"/>
      <c r="S17" s="87"/>
    </row>
    <row r="18" ht="48.0" customHeight="1">
      <c r="G18" s="92"/>
      <c r="H18" s="93"/>
      <c r="I18" s="94"/>
      <c r="J18" s="95"/>
      <c r="K18" s="95"/>
      <c r="L18" s="95"/>
      <c r="M18" s="96"/>
    </row>
  </sheetData>
  <mergeCells count="29">
    <mergeCell ref="E2:S5"/>
    <mergeCell ref="J6:L6"/>
    <mergeCell ref="C7:D7"/>
    <mergeCell ref="H7:I7"/>
    <mergeCell ref="E8:E9"/>
    <mergeCell ref="F8:F9"/>
    <mergeCell ref="H8:H9"/>
    <mergeCell ref="E10:E11"/>
    <mergeCell ref="E12:E13"/>
    <mergeCell ref="F12:F13"/>
    <mergeCell ref="E14:E15"/>
    <mergeCell ref="F14:F15"/>
    <mergeCell ref="E16:E17"/>
    <mergeCell ref="F16:F17"/>
    <mergeCell ref="C12:D12"/>
    <mergeCell ref="C13:D13"/>
    <mergeCell ref="C14:D14"/>
    <mergeCell ref="C11:D11"/>
    <mergeCell ref="C15:D15"/>
    <mergeCell ref="C16:D16"/>
    <mergeCell ref="H16:H17"/>
    <mergeCell ref="C17:D17"/>
    <mergeCell ref="C8:D8"/>
    <mergeCell ref="C9:D9"/>
    <mergeCell ref="C10:D10"/>
    <mergeCell ref="F10:F11"/>
    <mergeCell ref="H10:H11"/>
    <mergeCell ref="H12:H13"/>
    <mergeCell ref="H14:H15"/>
  </mergeCells>
  <printOptions horizontalCentered="1" verticalCentered="1"/>
  <pageMargins bottom="0.75" footer="0.0" header="0.0" left="0.7" right="0.7" top="0.75"/>
  <pageSetup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8.63"/>
    <col customWidth="1" min="4" max="4" width="20.88"/>
    <col customWidth="1" min="5" max="5" width="3.38"/>
    <col customWidth="1" min="6" max="6" width="4.38"/>
    <col customWidth="1" min="7" max="7" width="4.13"/>
    <col customWidth="1" min="8" max="8" width="14.63"/>
    <col customWidth="1" min="9" max="9" width="27.38"/>
    <col customWidth="1" min="13" max="13" width="3.88"/>
    <col customWidth="1" min="15" max="15" width="25.63"/>
  </cols>
  <sheetData>
    <row r="1" ht="48.75" customHeight="1">
      <c r="A1" s="74">
        <v>1.0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202</v>
      </c>
    </row>
    <row r="3" ht="48.75" customHeight="1">
      <c r="B3" s="2"/>
      <c r="C3" s="2"/>
    </row>
    <row r="4" ht="48.75" customHeight="1">
      <c r="A4" s="2"/>
      <c r="B4" s="2"/>
      <c r="C4" s="2"/>
    </row>
    <row r="5" ht="48.75" customHeight="1">
      <c r="A5" s="6"/>
      <c r="B5" s="2"/>
      <c r="C5" s="2"/>
    </row>
    <row r="6" ht="48.75" customHeight="1">
      <c r="A6" s="87"/>
      <c r="B6" s="87"/>
      <c r="C6" s="87"/>
      <c r="D6" s="87"/>
      <c r="E6" s="87"/>
      <c r="F6" s="87"/>
      <c r="G6" s="87"/>
      <c r="H6" s="87"/>
      <c r="I6" s="88"/>
      <c r="J6" s="89" t="s">
        <v>2</v>
      </c>
      <c r="M6" s="88"/>
      <c r="N6" s="88"/>
      <c r="O6" s="88"/>
      <c r="P6" s="88"/>
      <c r="Q6" s="88"/>
      <c r="R6" s="88"/>
      <c r="S6" s="88"/>
    </row>
    <row r="7" ht="48.75" customHeight="1">
      <c r="A7" s="8" t="s">
        <v>3</v>
      </c>
      <c r="B7" s="8" t="s">
        <v>4</v>
      </c>
      <c r="C7" s="8" t="s">
        <v>5</v>
      </c>
      <c r="E7" s="9"/>
      <c r="F7" s="9"/>
      <c r="G7" s="10" t="s">
        <v>6</v>
      </c>
      <c r="H7" s="11" t="s">
        <v>220</v>
      </c>
      <c r="I7" s="12"/>
      <c r="J7" s="13">
        <v>1.0</v>
      </c>
      <c r="K7" s="13">
        <v>2.0</v>
      </c>
      <c r="L7" s="13">
        <v>3.0</v>
      </c>
      <c r="M7" s="10" t="s">
        <v>8</v>
      </c>
      <c r="N7" s="14" t="s">
        <v>9</v>
      </c>
      <c r="O7" s="14" t="s">
        <v>10</v>
      </c>
      <c r="P7" s="15" t="s">
        <v>11</v>
      </c>
      <c r="Q7" s="15" t="s">
        <v>12</v>
      </c>
      <c r="R7" s="16" t="s">
        <v>13</v>
      </c>
      <c r="S7" s="16" t="s">
        <v>14</v>
      </c>
    </row>
    <row r="8" ht="48.75" customHeight="1">
      <c r="A8" s="53">
        <v>1.0</v>
      </c>
      <c r="B8" s="18" t="s">
        <v>204</v>
      </c>
      <c r="C8" s="19" t="s">
        <v>205</v>
      </c>
      <c r="D8" s="12"/>
      <c r="E8" s="46" t="s">
        <v>206</v>
      </c>
      <c r="F8" s="47">
        <v>0.75</v>
      </c>
      <c r="G8" s="48">
        <v>1.0</v>
      </c>
      <c r="H8" s="49" t="s">
        <v>33</v>
      </c>
      <c r="I8" s="52" t="s">
        <v>207</v>
      </c>
      <c r="J8" s="51">
        <v>21.0</v>
      </c>
      <c r="K8" s="51">
        <v>21.0</v>
      </c>
      <c r="L8" s="51">
        <v>21.0</v>
      </c>
      <c r="M8" s="48">
        <v>3.0</v>
      </c>
      <c r="N8" s="26">
        <v>1.0</v>
      </c>
      <c r="O8" s="27" t="s">
        <v>207</v>
      </c>
      <c r="P8" s="28">
        <v>5.0</v>
      </c>
      <c r="Q8" s="29">
        <v>13.0</v>
      </c>
      <c r="R8" s="30">
        <f>0+63+53+63+63+60</f>
        <v>302</v>
      </c>
      <c r="S8" s="30">
        <f>0+27+48+35+36+57</f>
        <v>203</v>
      </c>
    </row>
    <row r="9" ht="48.75" customHeight="1">
      <c r="A9" s="53">
        <v>2.0</v>
      </c>
      <c r="B9" s="18" t="s">
        <v>208</v>
      </c>
      <c r="C9" s="19" t="s">
        <v>209</v>
      </c>
      <c r="D9" s="12"/>
      <c r="E9" s="31"/>
      <c r="F9" s="31"/>
      <c r="G9" s="48">
        <v>0.0</v>
      </c>
      <c r="H9" s="31"/>
      <c r="I9" s="52" t="s">
        <v>212</v>
      </c>
      <c r="J9" s="51">
        <v>16.0</v>
      </c>
      <c r="K9" s="51">
        <v>5.0</v>
      </c>
      <c r="L9" s="51">
        <v>6.0</v>
      </c>
      <c r="M9" s="48">
        <v>0.0</v>
      </c>
      <c r="N9" s="26">
        <v>2.0</v>
      </c>
      <c r="O9" s="27" t="s">
        <v>210</v>
      </c>
      <c r="P9" s="28">
        <v>4.0</v>
      </c>
      <c r="Q9" s="29">
        <v>11.0</v>
      </c>
      <c r="R9" s="30">
        <f>0+63+61+63+65</f>
        <v>252</v>
      </c>
      <c r="S9" s="30">
        <f>0+24+55+46+51</f>
        <v>176</v>
      </c>
    </row>
    <row r="10" ht="48.75" customHeight="1">
      <c r="A10" s="53">
        <v>3.0</v>
      </c>
      <c r="B10" s="18" t="s">
        <v>207</v>
      </c>
      <c r="C10" s="19" t="s">
        <v>211</v>
      </c>
      <c r="D10" s="12"/>
      <c r="E10" s="32" t="s">
        <v>206</v>
      </c>
      <c r="F10" s="33">
        <v>0.7847222222222222</v>
      </c>
      <c r="G10" s="34">
        <v>1.0</v>
      </c>
      <c r="H10" s="35" t="s">
        <v>34</v>
      </c>
      <c r="I10" s="18" t="s">
        <v>204</v>
      </c>
      <c r="J10" s="36">
        <v>21.0</v>
      </c>
      <c r="K10" s="36">
        <v>21.0</v>
      </c>
      <c r="L10" s="36">
        <v>21.0</v>
      </c>
      <c r="M10" s="34">
        <v>3.0</v>
      </c>
      <c r="N10" s="26">
        <v>3.0</v>
      </c>
      <c r="O10" s="27" t="s">
        <v>204</v>
      </c>
      <c r="P10" s="28">
        <v>3.0</v>
      </c>
      <c r="Q10" s="29">
        <v>10.0</v>
      </c>
      <c r="R10" s="30">
        <f>0+63+48+63+63</f>
        <v>237</v>
      </c>
      <c r="S10" s="30">
        <f>0+34+53+42+36</f>
        <v>165</v>
      </c>
    </row>
    <row r="11" ht="48.75" customHeight="1">
      <c r="A11" s="53">
        <v>4.0</v>
      </c>
      <c r="B11" s="18" t="s">
        <v>212</v>
      </c>
      <c r="C11" s="19" t="s">
        <v>52</v>
      </c>
      <c r="D11" s="12"/>
      <c r="E11" s="31"/>
      <c r="F11" s="31"/>
      <c r="G11" s="34">
        <v>0.0</v>
      </c>
      <c r="H11" s="31"/>
      <c r="I11" s="18" t="s">
        <v>208</v>
      </c>
      <c r="J11" s="36">
        <v>11.0</v>
      </c>
      <c r="K11" s="36">
        <v>15.0</v>
      </c>
      <c r="L11" s="36">
        <v>8.0</v>
      </c>
      <c r="M11" s="34">
        <v>0.0</v>
      </c>
      <c r="N11" s="26">
        <v>4.0</v>
      </c>
      <c r="O11" s="27" t="s">
        <v>213</v>
      </c>
      <c r="P11" s="28">
        <v>2.0</v>
      </c>
      <c r="Q11" s="29">
        <v>7.0</v>
      </c>
      <c r="R11" s="30">
        <f>0+55+55+63+57</f>
        <v>230</v>
      </c>
      <c r="S11" s="30">
        <f>0+55+61+45+60</f>
        <v>221</v>
      </c>
    </row>
    <row r="12" ht="48.75" customHeight="1">
      <c r="A12" s="53">
        <v>5.0</v>
      </c>
      <c r="B12" s="18" t="s">
        <v>214</v>
      </c>
      <c r="C12" s="19" t="s">
        <v>215</v>
      </c>
      <c r="D12" s="12"/>
      <c r="E12" s="46" t="s">
        <v>206</v>
      </c>
      <c r="F12" s="47">
        <v>0.8194444444444444</v>
      </c>
      <c r="G12" s="48">
        <v>0.0</v>
      </c>
      <c r="H12" s="49" t="s">
        <v>32</v>
      </c>
      <c r="I12" s="52" t="s">
        <v>214</v>
      </c>
      <c r="J12" s="51">
        <v>5.0</v>
      </c>
      <c r="K12" s="51">
        <v>7.0</v>
      </c>
      <c r="L12" s="51">
        <v>12.0</v>
      </c>
      <c r="M12" s="48">
        <v>0.0</v>
      </c>
      <c r="N12" s="26">
        <v>5.0</v>
      </c>
      <c r="O12" s="27" t="s">
        <v>216</v>
      </c>
      <c r="P12" s="28">
        <v>2.0</v>
      </c>
      <c r="Q12" s="29">
        <v>5.0</v>
      </c>
      <c r="R12" s="30">
        <f>0+55+61+35+58</f>
        <v>209</v>
      </c>
      <c r="S12" s="30">
        <f>0+55+52+63+48</f>
        <v>218</v>
      </c>
    </row>
    <row r="13" ht="48.75" customHeight="1">
      <c r="A13" s="53">
        <v>6.0</v>
      </c>
      <c r="B13" s="18" t="s">
        <v>210</v>
      </c>
      <c r="C13" s="19" t="s">
        <v>61</v>
      </c>
      <c r="D13" s="12"/>
      <c r="E13" s="31"/>
      <c r="F13" s="31"/>
      <c r="G13" s="48">
        <v>1.0</v>
      </c>
      <c r="H13" s="31"/>
      <c r="I13" s="52" t="s">
        <v>210</v>
      </c>
      <c r="J13" s="51">
        <v>21.0</v>
      </c>
      <c r="K13" s="51">
        <v>21.0</v>
      </c>
      <c r="L13" s="51">
        <v>21.0</v>
      </c>
      <c r="M13" s="48">
        <v>3.0</v>
      </c>
      <c r="N13" s="26">
        <v>6.0</v>
      </c>
      <c r="O13" s="27" t="s">
        <v>208</v>
      </c>
      <c r="P13" s="28">
        <v>1.0</v>
      </c>
      <c r="Q13" s="29">
        <v>4.0</v>
      </c>
      <c r="R13" s="30">
        <f>0+34+63+46+36+48</f>
        <v>227</v>
      </c>
      <c r="S13" s="30">
        <f>0+63+36+63+63+58</f>
        <v>283</v>
      </c>
    </row>
    <row r="14" ht="48.75" customHeight="1">
      <c r="A14" s="53">
        <v>7.0</v>
      </c>
      <c r="B14" s="18" t="s">
        <v>213</v>
      </c>
      <c r="C14" s="19" t="s">
        <v>217</v>
      </c>
      <c r="D14" s="12"/>
      <c r="E14" s="32" t="s">
        <v>206</v>
      </c>
      <c r="F14" s="33">
        <v>0.8541666666666666</v>
      </c>
      <c r="G14" s="34">
        <v>1.0</v>
      </c>
      <c r="H14" s="35" t="s">
        <v>80</v>
      </c>
      <c r="I14" s="18" t="s">
        <v>213</v>
      </c>
      <c r="J14" s="36">
        <v>21.0</v>
      </c>
      <c r="K14" s="36">
        <v>22.0</v>
      </c>
      <c r="L14" s="36">
        <v>12.0</v>
      </c>
      <c r="M14" s="34">
        <v>2.0</v>
      </c>
      <c r="N14" s="26">
        <v>7.0</v>
      </c>
      <c r="O14" s="27" t="s">
        <v>212</v>
      </c>
      <c r="P14" s="28">
        <v>0.0</v>
      </c>
      <c r="Q14" s="29">
        <v>1.0</v>
      </c>
      <c r="R14" s="30">
        <f>0+27+52+42+51</f>
        <v>172</v>
      </c>
      <c r="S14" s="30">
        <f>0+63+61+63+65</f>
        <v>252</v>
      </c>
    </row>
    <row r="15" ht="48.75" customHeight="1">
      <c r="A15" s="53">
        <v>8.0</v>
      </c>
      <c r="B15" s="18" t="s">
        <v>216</v>
      </c>
      <c r="C15" s="19" t="s">
        <v>219</v>
      </c>
      <c r="D15" s="12"/>
      <c r="E15" s="31"/>
      <c r="F15" s="31"/>
      <c r="G15" s="34">
        <v>0.0</v>
      </c>
      <c r="H15" s="31"/>
      <c r="I15" s="18" t="s">
        <v>216</v>
      </c>
      <c r="J15" s="36">
        <v>14.0</v>
      </c>
      <c r="K15" s="36">
        <v>20.0</v>
      </c>
      <c r="L15" s="36">
        <v>21.0</v>
      </c>
      <c r="M15" s="34">
        <v>1.0</v>
      </c>
      <c r="N15" s="26">
        <v>8.0</v>
      </c>
      <c r="O15" s="27" t="s">
        <v>214</v>
      </c>
      <c r="P15" s="28">
        <v>0.0</v>
      </c>
      <c r="Q15" s="29">
        <v>0.0</v>
      </c>
      <c r="R15" s="30">
        <f>0+24+36+45+36</f>
        <v>141</v>
      </c>
      <c r="S15" s="30">
        <f>0+63+63+63+63</f>
        <v>252</v>
      </c>
    </row>
    <row r="16" ht="48.75" customHeight="1">
      <c r="A16" s="90"/>
      <c r="B16" s="39"/>
      <c r="C16" s="39"/>
      <c r="E16" s="46" t="s">
        <v>206</v>
      </c>
      <c r="F16" s="47">
        <v>0.8888888888888888</v>
      </c>
      <c r="G16" s="48"/>
      <c r="H16" s="49"/>
      <c r="I16" s="52"/>
      <c r="J16" s="51"/>
      <c r="K16" s="51"/>
      <c r="L16" s="51"/>
      <c r="M16" s="48"/>
      <c r="N16" s="91"/>
      <c r="O16" s="41"/>
      <c r="P16" s="87"/>
      <c r="Q16" s="87"/>
      <c r="R16" s="87"/>
      <c r="S16" s="87"/>
    </row>
    <row r="17" ht="48.75" customHeight="1">
      <c r="A17" s="90"/>
      <c r="B17" s="39"/>
      <c r="C17" s="39"/>
      <c r="E17" s="31"/>
      <c r="F17" s="31"/>
      <c r="G17" s="48"/>
      <c r="H17" s="31"/>
      <c r="I17" s="52"/>
      <c r="J17" s="51"/>
      <c r="K17" s="51"/>
      <c r="L17" s="51"/>
      <c r="M17" s="48"/>
      <c r="N17" s="91"/>
      <c r="O17" s="41"/>
      <c r="P17" s="87"/>
      <c r="Q17" s="87"/>
      <c r="R17" s="87"/>
      <c r="S17" s="87"/>
    </row>
    <row r="18" ht="48.75" customHeight="1">
      <c r="A18" s="87"/>
      <c r="B18" s="87"/>
      <c r="C18" s="87"/>
      <c r="D18" s="87"/>
      <c r="E18" s="87"/>
      <c r="F18" s="87"/>
      <c r="G18" s="87"/>
      <c r="H18" s="87"/>
      <c r="I18" s="88"/>
      <c r="J18" s="89" t="s">
        <v>2</v>
      </c>
      <c r="M18" s="88"/>
      <c r="N18" s="91"/>
      <c r="O18" s="41"/>
      <c r="P18" s="87"/>
      <c r="Q18" s="87"/>
      <c r="R18" s="87"/>
      <c r="S18" s="87"/>
    </row>
    <row r="19" ht="48.75" customHeight="1">
      <c r="A19" s="8" t="s">
        <v>3</v>
      </c>
      <c r="B19" s="8" t="s">
        <v>4</v>
      </c>
      <c r="C19" s="8" t="s">
        <v>5</v>
      </c>
      <c r="E19" s="9"/>
      <c r="F19" s="9"/>
      <c r="G19" s="10" t="s">
        <v>6</v>
      </c>
      <c r="H19" s="11" t="s">
        <v>221</v>
      </c>
      <c r="I19" s="12"/>
      <c r="J19" s="13">
        <v>1.0</v>
      </c>
      <c r="K19" s="13">
        <v>2.0</v>
      </c>
      <c r="L19" s="13">
        <v>3.0</v>
      </c>
      <c r="M19" s="10" t="s">
        <v>8</v>
      </c>
      <c r="N19" s="91"/>
      <c r="O19" s="41"/>
      <c r="P19" s="87"/>
      <c r="Q19" s="87"/>
      <c r="R19" s="87"/>
      <c r="S19" s="87"/>
    </row>
    <row r="20" ht="48.75" customHeight="1">
      <c r="A20" s="53">
        <v>1.0</v>
      </c>
      <c r="B20" s="18" t="s">
        <v>204</v>
      </c>
      <c r="C20" s="19" t="s">
        <v>205</v>
      </c>
      <c r="D20" s="12"/>
      <c r="E20" s="20" t="s">
        <v>206</v>
      </c>
      <c r="F20" s="21">
        <v>0.75</v>
      </c>
      <c r="G20" s="22">
        <v>0.0</v>
      </c>
      <c r="H20" s="23" t="s">
        <v>37</v>
      </c>
      <c r="I20" s="24" t="s">
        <v>204</v>
      </c>
      <c r="J20" s="25">
        <v>21.0</v>
      </c>
      <c r="K20" s="25">
        <v>16.0</v>
      </c>
      <c r="L20" s="25">
        <v>11.0</v>
      </c>
      <c r="M20" s="22">
        <v>1.0</v>
      </c>
      <c r="N20" s="91"/>
      <c r="O20" s="41"/>
      <c r="P20" s="87"/>
      <c r="Q20" s="87"/>
      <c r="R20" s="87"/>
      <c r="S20" s="87"/>
    </row>
    <row r="21" ht="48.75" customHeight="1">
      <c r="A21" s="53">
        <v>2.0</v>
      </c>
      <c r="B21" s="18" t="s">
        <v>208</v>
      </c>
      <c r="C21" s="19" t="s">
        <v>209</v>
      </c>
      <c r="D21" s="12"/>
      <c r="E21" s="31"/>
      <c r="F21" s="31"/>
      <c r="G21" s="22">
        <v>1.0</v>
      </c>
      <c r="H21" s="31"/>
      <c r="I21" s="24" t="s">
        <v>207</v>
      </c>
      <c r="J21" s="25">
        <v>11.0</v>
      </c>
      <c r="K21" s="25">
        <v>21.0</v>
      </c>
      <c r="L21" s="25">
        <v>21.0</v>
      </c>
      <c r="M21" s="22">
        <v>2.0</v>
      </c>
      <c r="N21" s="91"/>
      <c r="O21" s="41"/>
      <c r="P21" s="87"/>
      <c r="Q21" s="87"/>
      <c r="R21" s="87"/>
      <c r="S21" s="87"/>
    </row>
    <row r="22" ht="48.75" customHeight="1">
      <c r="A22" s="53">
        <v>3.0</v>
      </c>
      <c r="B22" s="18" t="s">
        <v>207</v>
      </c>
      <c r="C22" s="19" t="s">
        <v>211</v>
      </c>
      <c r="D22" s="12"/>
      <c r="E22" s="32" t="s">
        <v>206</v>
      </c>
      <c r="F22" s="33">
        <v>0.7847222222222222</v>
      </c>
      <c r="G22" s="34">
        <v>1.0</v>
      </c>
      <c r="H22" s="35" t="s">
        <v>222</v>
      </c>
      <c r="I22" s="18" t="s">
        <v>210</v>
      </c>
      <c r="J22" s="36">
        <v>21.0</v>
      </c>
      <c r="K22" s="36">
        <v>19.0</v>
      </c>
      <c r="L22" s="36">
        <v>21.0</v>
      </c>
      <c r="M22" s="34">
        <v>2.0</v>
      </c>
      <c r="N22" s="91"/>
      <c r="O22" s="41"/>
      <c r="P22" s="87"/>
      <c r="Q22" s="87"/>
      <c r="R22" s="87"/>
      <c r="S22" s="87"/>
    </row>
    <row r="23" ht="48.75" customHeight="1">
      <c r="A23" s="53">
        <v>4.0</v>
      </c>
      <c r="B23" s="18" t="s">
        <v>212</v>
      </c>
      <c r="C23" s="19" t="s">
        <v>52</v>
      </c>
      <c r="D23" s="12"/>
      <c r="E23" s="31"/>
      <c r="F23" s="31"/>
      <c r="G23" s="34">
        <v>0.0</v>
      </c>
      <c r="H23" s="31"/>
      <c r="I23" s="18" t="s">
        <v>213</v>
      </c>
      <c r="J23" s="36">
        <v>17.0</v>
      </c>
      <c r="K23" s="36">
        <v>21.0</v>
      </c>
      <c r="L23" s="36">
        <v>17.0</v>
      </c>
      <c r="M23" s="34">
        <v>1.0</v>
      </c>
      <c r="N23" s="91"/>
      <c r="O23" s="41"/>
      <c r="P23" s="87"/>
      <c r="Q23" s="87"/>
      <c r="R23" s="87"/>
      <c r="S23" s="87"/>
    </row>
    <row r="24" ht="48.75" customHeight="1">
      <c r="A24" s="53">
        <v>5.0</v>
      </c>
      <c r="B24" s="18" t="s">
        <v>214</v>
      </c>
      <c r="C24" s="19" t="s">
        <v>215</v>
      </c>
      <c r="D24" s="12"/>
      <c r="E24" s="20" t="s">
        <v>206</v>
      </c>
      <c r="F24" s="21">
        <v>0.8194444444444444</v>
      </c>
      <c r="G24" s="22">
        <v>1.0</v>
      </c>
      <c r="H24" s="23" t="s">
        <v>36</v>
      </c>
      <c r="I24" s="24" t="s">
        <v>208</v>
      </c>
      <c r="J24" s="25">
        <v>21.0</v>
      </c>
      <c r="K24" s="25">
        <v>21.0</v>
      </c>
      <c r="L24" s="25">
        <v>21.0</v>
      </c>
      <c r="M24" s="22">
        <v>3.0</v>
      </c>
      <c r="N24" s="91"/>
      <c r="O24" s="41"/>
      <c r="P24" s="87"/>
      <c r="Q24" s="87"/>
      <c r="R24" s="87"/>
      <c r="S24" s="87"/>
    </row>
    <row r="25" ht="48.75" customHeight="1">
      <c r="A25" s="53">
        <v>6.0</v>
      </c>
      <c r="B25" s="18" t="s">
        <v>210</v>
      </c>
      <c r="C25" s="19" t="s">
        <v>61</v>
      </c>
      <c r="D25" s="12"/>
      <c r="E25" s="31"/>
      <c r="F25" s="31"/>
      <c r="G25" s="22">
        <v>0.0</v>
      </c>
      <c r="H25" s="31"/>
      <c r="I25" s="24" t="s">
        <v>214</v>
      </c>
      <c r="J25" s="25">
        <v>8.0</v>
      </c>
      <c r="K25" s="25">
        <v>12.0</v>
      </c>
      <c r="L25" s="25">
        <v>16.0</v>
      </c>
      <c r="M25" s="22">
        <v>0.0</v>
      </c>
      <c r="N25" s="91"/>
      <c r="O25" s="41"/>
      <c r="P25" s="87"/>
      <c r="Q25" s="87"/>
      <c r="R25" s="87"/>
      <c r="S25" s="87"/>
    </row>
    <row r="26" ht="48.75" customHeight="1">
      <c r="A26" s="53">
        <v>7.0</v>
      </c>
      <c r="B26" s="18" t="s">
        <v>213</v>
      </c>
      <c r="C26" s="19" t="s">
        <v>217</v>
      </c>
      <c r="D26" s="12"/>
      <c r="E26" s="32" t="s">
        <v>206</v>
      </c>
      <c r="F26" s="33">
        <v>0.8541666666666666</v>
      </c>
      <c r="G26" s="34">
        <v>0.0</v>
      </c>
      <c r="H26" s="35" t="s">
        <v>163</v>
      </c>
      <c r="I26" s="18" t="s">
        <v>212</v>
      </c>
      <c r="J26" s="36">
        <v>14.0</v>
      </c>
      <c r="K26" s="36">
        <v>21.0</v>
      </c>
      <c r="L26" s="36">
        <v>17.0</v>
      </c>
      <c r="M26" s="34">
        <v>1.0</v>
      </c>
      <c r="N26" s="91"/>
      <c r="O26" s="41"/>
      <c r="P26" s="87"/>
      <c r="Q26" s="87"/>
      <c r="R26" s="87"/>
      <c r="S26" s="87"/>
    </row>
    <row r="27" ht="48.75" customHeight="1">
      <c r="A27" s="53">
        <v>8.0</v>
      </c>
      <c r="B27" s="18" t="s">
        <v>216</v>
      </c>
      <c r="C27" s="19" t="s">
        <v>219</v>
      </c>
      <c r="D27" s="12"/>
      <c r="E27" s="31"/>
      <c r="F27" s="31"/>
      <c r="G27" s="34">
        <v>1.0</v>
      </c>
      <c r="H27" s="31"/>
      <c r="I27" s="18" t="s">
        <v>216</v>
      </c>
      <c r="J27" s="36">
        <v>21.0</v>
      </c>
      <c r="K27" s="36">
        <v>19.0</v>
      </c>
      <c r="L27" s="36">
        <v>21.0</v>
      </c>
      <c r="M27" s="34">
        <v>2.0</v>
      </c>
      <c r="N27" s="91"/>
      <c r="O27" s="41"/>
      <c r="P27" s="87"/>
      <c r="Q27" s="87"/>
      <c r="R27" s="87"/>
      <c r="S27" s="87"/>
    </row>
    <row r="28" ht="48.75" customHeight="1">
      <c r="A28" s="90"/>
      <c r="B28" s="39"/>
      <c r="C28" s="39"/>
      <c r="E28" s="20" t="s">
        <v>206</v>
      </c>
      <c r="F28" s="21">
        <v>0.8888888888888888</v>
      </c>
      <c r="G28" s="22"/>
      <c r="H28" s="23"/>
      <c r="I28" s="24"/>
      <c r="J28" s="25"/>
      <c r="K28" s="25"/>
      <c r="L28" s="25"/>
      <c r="M28" s="22"/>
      <c r="N28" s="91"/>
      <c r="O28" s="41"/>
      <c r="P28" s="87"/>
      <c r="Q28" s="87"/>
      <c r="R28" s="87"/>
      <c r="S28" s="87"/>
    </row>
    <row r="29" ht="48.75" customHeight="1">
      <c r="A29" s="90"/>
      <c r="B29" s="39"/>
      <c r="C29" s="39"/>
      <c r="E29" s="31"/>
      <c r="F29" s="31"/>
      <c r="G29" s="22"/>
      <c r="H29" s="31"/>
      <c r="I29" s="24"/>
      <c r="J29" s="25"/>
      <c r="K29" s="25"/>
      <c r="L29" s="25"/>
      <c r="M29" s="22"/>
      <c r="N29" s="91"/>
      <c r="O29" s="41"/>
      <c r="P29" s="87"/>
      <c r="Q29" s="87"/>
      <c r="R29" s="87"/>
      <c r="S29" s="87"/>
    </row>
    <row r="30" ht="48.75" customHeight="1">
      <c r="A30" s="87"/>
      <c r="B30" s="87"/>
      <c r="C30" s="87"/>
      <c r="D30" s="87"/>
      <c r="E30" s="87"/>
      <c r="F30" s="87"/>
      <c r="G30" s="87"/>
      <c r="H30" s="87"/>
      <c r="I30" s="88"/>
      <c r="J30" s="89" t="s">
        <v>2</v>
      </c>
      <c r="M30" s="88"/>
      <c r="N30" s="91"/>
      <c r="O30" s="41"/>
      <c r="P30" s="87"/>
      <c r="Q30" s="87"/>
      <c r="R30" s="87"/>
      <c r="S30" s="87"/>
    </row>
    <row r="31" ht="48.75" customHeight="1">
      <c r="A31" s="8" t="s">
        <v>3</v>
      </c>
      <c r="B31" s="8" t="s">
        <v>4</v>
      </c>
      <c r="C31" s="8" t="s">
        <v>5</v>
      </c>
      <c r="E31" s="9"/>
      <c r="F31" s="9"/>
      <c r="G31" s="10" t="s">
        <v>6</v>
      </c>
      <c r="H31" s="11" t="s">
        <v>223</v>
      </c>
      <c r="I31" s="12"/>
      <c r="J31" s="13">
        <v>1.0</v>
      </c>
      <c r="K31" s="13">
        <v>2.0</v>
      </c>
      <c r="L31" s="13">
        <v>3.0</v>
      </c>
      <c r="M31" s="10" t="s">
        <v>8</v>
      </c>
      <c r="N31" s="91"/>
      <c r="O31" s="41"/>
      <c r="P31" s="87"/>
      <c r="Q31" s="87"/>
      <c r="R31" s="87"/>
      <c r="S31" s="87"/>
    </row>
    <row r="32" ht="48.75" customHeight="1">
      <c r="A32" s="53">
        <v>1.0</v>
      </c>
      <c r="B32" s="18" t="s">
        <v>204</v>
      </c>
      <c r="C32" s="19" t="s">
        <v>205</v>
      </c>
      <c r="D32" s="12"/>
      <c r="E32" s="46" t="s">
        <v>206</v>
      </c>
      <c r="F32" s="47">
        <v>0.75</v>
      </c>
      <c r="G32" s="48">
        <v>1.0</v>
      </c>
      <c r="H32" s="23" t="s">
        <v>42</v>
      </c>
      <c r="I32" s="24" t="s">
        <v>204</v>
      </c>
      <c r="J32" s="25">
        <v>21.0</v>
      </c>
      <c r="K32" s="25">
        <v>21.0</v>
      </c>
      <c r="L32" s="25">
        <v>21.0</v>
      </c>
      <c r="M32" s="48">
        <v>3.0</v>
      </c>
      <c r="N32" s="91"/>
      <c r="O32" s="41"/>
      <c r="P32" s="87"/>
      <c r="Q32" s="87"/>
      <c r="R32" s="87"/>
      <c r="S32" s="87"/>
    </row>
    <row r="33" ht="48.75" customHeight="1">
      <c r="A33" s="53">
        <v>2.0</v>
      </c>
      <c r="B33" s="18" t="s">
        <v>208</v>
      </c>
      <c r="C33" s="19" t="s">
        <v>209</v>
      </c>
      <c r="D33" s="12"/>
      <c r="E33" s="31"/>
      <c r="F33" s="31"/>
      <c r="G33" s="48">
        <v>0.0</v>
      </c>
      <c r="H33" s="31"/>
      <c r="I33" s="24" t="s">
        <v>212</v>
      </c>
      <c r="J33" s="25">
        <v>11.0</v>
      </c>
      <c r="K33" s="25">
        <v>12.0</v>
      </c>
      <c r="L33" s="25">
        <v>19.0</v>
      </c>
      <c r="M33" s="48">
        <v>0.0</v>
      </c>
      <c r="N33" s="91"/>
      <c r="O33" s="41"/>
      <c r="P33" s="87"/>
      <c r="Q33" s="87"/>
      <c r="R33" s="87"/>
      <c r="S33" s="87"/>
    </row>
    <row r="34" ht="48.75" customHeight="1">
      <c r="A34" s="53">
        <v>3.0</v>
      </c>
      <c r="B34" s="18" t="s">
        <v>207</v>
      </c>
      <c r="C34" s="19" t="s">
        <v>211</v>
      </c>
      <c r="D34" s="12"/>
      <c r="E34" s="32" t="s">
        <v>206</v>
      </c>
      <c r="F34" s="33">
        <v>0.7847222222222222</v>
      </c>
      <c r="G34" s="34">
        <v>0.0</v>
      </c>
      <c r="H34" s="35" t="s">
        <v>224</v>
      </c>
      <c r="I34" s="18" t="s">
        <v>214</v>
      </c>
      <c r="J34" s="36">
        <v>13.0</v>
      </c>
      <c r="K34" s="36">
        <v>15.0</v>
      </c>
      <c r="L34" s="36">
        <v>17.0</v>
      </c>
      <c r="M34" s="34">
        <v>0.0</v>
      </c>
      <c r="N34" s="91"/>
      <c r="O34" s="41"/>
      <c r="P34" s="87"/>
      <c r="Q34" s="87"/>
      <c r="R34" s="87"/>
      <c r="S34" s="87"/>
    </row>
    <row r="35" ht="48.75" customHeight="1">
      <c r="A35" s="53">
        <v>4.0</v>
      </c>
      <c r="B35" s="18" t="s">
        <v>212</v>
      </c>
      <c r="C35" s="19" t="s">
        <v>52</v>
      </c>
      <c r="D35" s="12"/>
      <c r="E35" s="31"/>
      <c r="F35" s="31"/>
      <c r="G35" s="34">
        <v>1.0</v>
      </c>
      <c r="H35" s="31"/>
      <c r="I35" s="18" t="s">
        <v>213</v>
      </c>
      <c r="J35" s="36">
        <v>21.0</v>
      </c>
      <c r="K35" s="36">
        <v>21.0</v>
      </c>
      <c r="L35" s="36">
        <v>21.0</v>
      </c>
      <c r="M35" s="34">
        <v>3.0</v>
      </c>
      <c r="N35" s="91"/>
      <c r="O35" s="41"/>
      <c r="P35" s="87"/>
      <c r="Q35" s="87"/>
      <c r="R35" s="87"/>
      <c r="S35" s="87"/>
    </row>
    <row r="36" ht="48.75" customHeight="1">
      <c r="A36" s="53">
        <v>5.0</v>
      </c>
      <c r="B36" s="18" t="s">
        <v>214</v>
      </c>
      <c r="C36" s="19" t="s">
        <v>215</v>
      </c>
      <c r="D36" s="12"/>
      <c r="E36" s="46" t="s">
        <v>206</v>
      </c>
      <c r="F36" s="47">
        <v>0.8194444444444444</v>
      </c>
      <c r="G36" s="48">
        <v>0.0</v>
      </c>
      <c r="H36" s="23" t="s">
        <v>41</v>
      </c>
      <c r="I36" s="24" t="s">
        <v>208</v>
      </c>
      <c r="J36" s="25">
        <v>12.0</v>
      </c>
      <c r="K36" s="25">
        <v>17.0</v>
      </c>
      <c r="L36" s="25">
        <v>17.0</v>
      </c>
      <c r="M36" s="48">
        <v>0.0</v>
      </c>
      <c r="N36" s="91"/>
      <c r="O36" s="41"/>
      <c r="P36" s="87"/>
      <c r="Q36" s="87"/>
      <c r="R36" s="87"/>
      <c r="S36" s="87"/>
    </row>
    <row r="37" ht="48.75" customHeight="1">
      <c r="A37" s="53">
        <v>6.0</v>
      </c>
      <c r="B37" s="18" t="s">
        <v>210</v>
      </c>
      <c r="C37" s="19" t="s">
        <v>61</v>
      </c>
      <c r="D37" s="12"/>
      <c r="E37" s="31"/>
      <c r="F37" s="31"/>
      <c r="G37" s="48">
        <v>1.0</v>
      </c>
      <c r="H37" s="31"/>
      <c r="I37" s="24" t="s">
        <v>210</v>
      </c>
      <c r="J37" s="25">
        <v>21.0</v>
      </c>
      <c r="K37" s="25">
        <v>21.0</v>
      </c>
      <c r="L37" s="25">
        <v>21.0</v>
      </c>
      <c r="M37" s="48">
        <v>3.0</v>
      </c>
      <c r="N37" s="91"/>
      <c r="O37" s="41"/>
      <c r="P37" s="87"/>
      <c r="Q37" s="87"/>
      <c r="R37" s="87"/>
      <c r="S37" s="87"/>
    </row>
    <row r="38" ht="48.75" customHeight="1">
      <c r="A38" s="53">
        <v>7.0</v>
      </c>
      <c r="B38" s="18" t="s">
        <v>213</v>
      </c>
      <c r="C38" s="19" t="s">
        <v>217</v>
      </c>
      <c r="D38" s="12"/>
      <c r="E38" s="32" t="s">
        <v>206</v>
      </c>
      <c r="F38" s="33">
        <v>0.8541666666666666</v>
      </c>
      <c r="G38" s="34">
        <v>1.0</v>
      </c>
      <c r="H38" s="35" t="s">
        <v>225</v>
      </c>
      <c r="I38" s="18" t="s">
        <v>207</v>
      </c>
      <c r="J38" s="36">
        <v>21.0</v>
      </c>
      <c r="K38" s="36">
        <v>21.0</v>
      </c>
      <c r="L38" s="36">
        <v>21.0</v>
      </c>
      <c r="M38" s="34">
        <v>3.0</v>
      </c>
      <c r="N38" s="91"/>
      <c r="O38" s="41"/>
      <c r="P38" s="87"/>
      <c r="Q38" s="87"/>
      <c r="R38" s="87"/>
      <c r="S38" s="87"/>
    </row>
    <row r="39" ht="48.75" customHeight="1">
      <c r="A39" s="53">
        <v>8.0</v>
      </c>
      <c r="B39" s="18" t="s">
        <v>216</v>
      </c>
      <c r="C39" s="19" t="s">
        <v>219</v>
      </c>
      <c r="D39" s="12"/>
      <c r="E39" s="31"/>
      <c r="F39" s="31"/>
      <c r="G39" s="34">
        <v>0.0</v>
      </c>
      <c r="H39" s="31"/>
      <c r="I39" s="18" t="s">
        <v>216</v>
      </c>
      <c r="J39" s="36">
        <v>12.0</v>
      </c>
      <c r="K39" s="36">
        <v>13.0</v>
      </c>
      <c r="L39" s="36">
        <v>10.0</v>
      </c>
      <c r="M39" s="34">
        <v>0.0</v>
      </c>
      <c r="N39" s="91"/>
      <c r="O39" s="41"/>
      <c r="P39" s="87"/>
      <c r="Q39" s="87"/>
      <c r="R39" s="87"/>
      <c r="S39" s="87"/>
    </row>
    <row r="40" ht="48.75" customHeight="1">
      <c r="A40" s="90"/>
      <c r="B40" s="39"/>
      <c r="C40" s="39"/>
      <c r="E40" s="46" t="s">
        <v>206</v>
      </c>
      <c r="F40" s="47">
        <v>0.8888888888888888</v>
      </c>
      <c r="G40" s="48">
        <v>0.0</v>
      </c>
      <c r="H40" s="23" t="s">
        <v>29</v>
      </c>
      <c r="I40" s="24" t="s">
        <v>208</v>
      </c>
      <c r="J40" s="25">
        <v>13.0</v>
      </c>
      <c r="K40" s="25">
        <v>11.0</v>
      </c>
      <c r="L40" s="25">
        <v>12.0</v>
      </c>
      <c r="M40" s="48">
        <v>0.0</v>
      </c>
      <c r="N40" s="88"/>
      <c r="O40" s="88"/>
      <c r="P40" s="88"/>
      <c r="Q40" s="88"/>
      <c r="R40" s="88"/>
      <c r="S40" s="88"/>
    </row>
    <row r="41" ht="48.75" customHeight="1">
      <c r="A41" s="90"/>
      <c r="B41" s="39"/>
      <c r="C41" s="39"/>
      <c r="E41" s="31"/>
      <c r="F41" s="31"/>
      <c r="G41" s="48">
        <v>1.0</v>
      </c>
      <c r="H41" s="31"/>
      <c r="I41" s="24" t="s">
        <v>207</v>
      </c>
      <c r="J41" s="25">
        <v>21.0</v>
      </c>
      <c r="K41" s="25">
        <v>21.0</v>
      </c>
      <c r="L41" s="25">
        <v>21.0</v>
      </c>
      <c r="M41" s="48">
        <v>3.0</v>
      </c>
      <c r="N41" s="14"/>
      <c r="O41" s="14"/>
      <c r="P41" s="15"/>
      <c r="Q41" s="15"/>
      <c r="R41" s="15"/>
      <c r="S41" s="15"/>
    </row>
    <row r="42" ht="48.75" customHeight="1">
      <c r="A42" s="87"/>
      <c r="B42" s="87"/>
      <c r="C42" s="87"/>
      <c r="D42" s="87"/>
      <c r="E42" s="87"/>
      <c r="F42" s="87"/>
      <c r="G42" s="87"/>
      <c r="H42" s="87"/>
      <c r="I42" s="88"/>
      <c r="J42" s="89" t="s">
        <v>2</v>
      </c>
      <c r="M42" s="88"/>
      <c r="N42" s="91"/>
      <c r="O42" s="41"/>
      <c r="P42" s="87"/>
      <c r="Q42" s="87"/>
      <c r="R42" s="87"/>
      <c r="S42" s="87"/>
    </row>
    <row r="43" ht="48.75" customHeight="1">
      <c r="A43" s="8" t="s">
        <v>3</v>
      </c>
      <c r="B43" s="8" t="s">
        <v>4</v>
      </c>
      <c r="C43" s="8" t="s">
        <v>5</v>
      </c>
      <c r="E43" s="9"/>
      <c r="F43" s="9"/>
      <c r="G43" s="10" t="s">
        <v>6</v>
      </c>
      <c r="H43" s="11" t="s">
        <v>226</v>
      </c>
      <c r="I43" s="12"/>
      <c r="J43" s="13">
        <v>1.0</v>
      </c>
      <c r="K43" s="13">
        <v>2.0</v>
      </c>
      <c r="L43" s="13">
        <v>3.0</v>
      </c>
      <c r="M43" s="10" t="s">
        <v>8</v>
      </c>
      <c r="N43" s="91"/>
      <c r="O43" s="41"/>
      <c r="P43" s="87"/>
      <c r="Q43" s="87"/>
      <c r="R43" s="87"/>
      <c r="S43" s="87"/>
    </row>
    <row r="44" ht="48.75" customHeight="1">
      <c r="A44" s="53">
        <v>1.0</v>
      </c>
      <c r="B44" s="18" t="s">
        <v>204</v>
      </c>
      <c r="C44" s="19" t="s">
        <v>205</v>
      </c>
      <c r="D44" s="12"/>
      <c r="E44" s="46" t="s">
        <v>206</v>
      </c>
      <c r="F44" s="47">
        <v>0.75</v>
      </c>
      <c r="G44" s="48">
        <v>0.0</v>
      </c>
      <c r="H44" s="23" t="s">
        <v>38</v>
      </c>
      <c r="I44" s="24" t="s">
        <v>212</v>
      </c>
      <c r="J44" s="25">
        <v>19.0</v>
      </c>
      <c r="K44" s="25">
        <v>10.0</v>
      </c>
      <c r="L44" s="51">
        <v>22.0</v>
      </c>
      <c r="M44" s="48">
        <v>0.0</v>
      </c>
      <c r="N44" s="91"/>
      <c r="O44" s="41"/>
      <c r="P44" s="87"/>
      <c r="Q44" s="87"/>
      <c r="R44" s="87"/>
      <c r="S44" s="87"/>
    </row>
    <row r="45" ht="48.75" customHeight="1">
      <c r="A45" s="53">
        <v>2.0</v>
      </c>
      <c r="B45" s="18" t="s">
        <v>208</v>
      </c>
      <c r="C45" s="19" t="s">
        <v>209</v>
      </c>
      <c r="D45" s="12"/>
      <c r="E45" s="31"/>
      <c r="F45" s="31"/>
      <c r="G45" s="48">
        <v>1.0</v>
      </c>
      <c r="H45" s="31"/>
      <c r="I45" s="24" t="s">
        <v>210</v>
      </c>
      <c r="J45" s="25">
        <v>21.0</v>
      </c>
      <c r="K45" s="25">
        <v>21.0</v>
      </c>
      <c r="L45" s="51">
        <v>23.0</v>
      </c>
      <c r="M45" s="48">
        <v>3.0</v>
      </c>
      <c r="N45" s="91"/>
      <c r="O45" s="41"/>
      <c r="P45" s="87"/>
      <c r="Q45" s="87"/>
      <c r="R45" s="87"/>
      <c r="S45" s="87"/>
    </row>
    <row r="46" ht="48.75" customHeight="1">
      <c r="A46" s="53">
        <v>3.0</v>
      </c>
      <c r="B46" s="18" t="s">
        <v>207</v>
      </c>
      <c r="C46" s="19" t="s">
        <v>211</v>
      </c>
      <c r="D46" s="12"/>
      <c r="E46" s="32" t="s">
        <v>206</v>
      </c>
      <c r="F46" s="33">
        <v>0.7847222222222222</v>
      </c>
      <c r="G46" s="34">
        <v>1.0</v>
      </c>
      <c r="H46" s="35" t="s">
        <v>44</v>
      </c>
      <c r="I46" s="18" t="s">
        <v>204</v>
      </c>
      <c r="J46" s="36">
        <v>21.0</v>
      </c>
      <c r="K46" s="36">
        <v>21.0</v>
      </c>
      <c r="L46" s="36">
        <v>21.0</v>
      </c>
      <c r="M46" s="34">
        <v>3.0</v>
      </c>
      <c r="N46" s="91"/>
      <c r="O46" s="41"/>
      <c r="P46" s="87"/>
      <c r="Q46" s="87"/>
      <c r="R46" s="87"/>
      <c r="S46" s="87"/>
    </row>
    <row r="47" ht="48.75" customHeight="1">
      <c r="A47" s="53">
        <v>4.0</v>
      </c>
      <c r="B47" s="18" t="s">
        <v>212</v>
      </c>
      <c r="C47" s="19" t="s">
        <v>52</v>
      </c>
      <c r="D47" s="12"/>
      <c r="E47" s="31"/>
      <c r="F47" s="31"/>
      <c r="G47" s="34">
        <v>0.0</v>
      </c>
      <c r="H47" s="31"/>
      <c r="I47" s="18" t="s">
        <v>214</v>
      </c>
      <c r="J47" s="36">
        <v>11.0</v>
      </c>
      <c r="K47" s="36">
        <v>14.0</v>
      </c>
      <c r="L47" s="36">
        <v>11.0</v>
      </c>
      <c r="M47" s="34">
        <v>0.0</v>
      </c>
      <c r="N47" s="91"/>
      <c r="O47" s="41"/>
      <c r="P47" s="87"/>
      <c r="Q47" s="87"/>
      <c r="R47" s="87"/>
      <c r="S47" s="87"/>
    </row>
    <row r="48" ht="48.75" customHeight="1">
      <c r="A48" s="53">
        <v>5.0</v>
      </c>
      <c r="B48" s="18" t="s">
        <v>214</v>
      </c>
      <c r="C48" s="19" t="s">
        <v>215</v>
      </c>
      <c r="D48" s="12"/>
      <c r="E48" s="46" t="s">
        <v>206</v>
      </c>
      <c r="F48" s="47">
        <v>0.8194444444444444</v>
      </c>
      <c r="G48" s="48">
        <v>1.0</v>
      </c>
      <c r="H48" s="23" t="s">
        <v>227</v>
      </c>
      <c r="I48" s="24" t="s">
        <v>207</v>
      </c>
      <c r="J48" s="25">
        <v>21.0</v>
      </c>
      <c r="K48" s="25">
        <v>21.0</v>
      </c>
      <c r="L48" s="51">
        <v>18.0</v>
      </c>
      <c r="M48" s="48">
        <v>2.0</v>
      </c>
      <c r="N48" s="91"/>
      <c r="O48" s="41"/>
      <c r="P48" s="87"/>
      <c r="Q48" s="87"/>
      <c r="R48" s="87"/>
      <c r="S48" s="87"/>
    </row>
    <row r="49" ht="48.75" customHeight="1">
      <c r="A49" s="53">
        <v>6.0</v>
      </c>
      <c r="B49" s="18" t="s">
        <v>210</v>
      </c>
      <c r="C49" s="19" t="s">
        <v>61</v>
      </c>
      <c r="D49" s="12"/>
      <c r="E49" s="31"/>
      <c r="F49" s="31"/>
      <c r="G49" s="48">
        <v>0.0</v>
      </c>
      <c r="H49" s="31"/>
      <c r="I49" s="24" t="s">
        <v>213</v>
      </c>
      <c r="J49" s="25">
        <v>17.0</v>
      </c>
      <c r="K49" s="25">
        <v>19.0</v>
      </c>
      <c r="L49" s="51">
        <v>21.0</v>
      </c>
      <c r="M49" s="48">
        <v>1.0</v>
      </c>
      <c r="N49" s="91"/>
      <c r="O49" s="41"/>
      <c r="P49" s="87"/>
      <c r="Q49" s="87"/>
      <c r="R49" s="87"/>
      <c r="S49" s="87"/>
    </row>
    <row r="50" ht="48.75" customHeight="1">
      <c r="A50" s="53">
        <v>7.0</v>
      </c>
      <c r="B50" s="18" t="s">
        <v>213</v>
      </c>
      <c r="C50" s="19" t="s">
        <v>217</v>
      </c>
      <c r="D50" s="12"/>
      <c r="E50" s="32" t="s">
        <v>206</v>
      </c>
      <c r="F50" s="33">
        <v>0.8541666666666666</v>
      </c>
      <c r="G50" s="34">
        <v>0.0</v>
      </c>
      <c r="H50" s="35" t="s">
        <v>101</v>
      </c>
      <c r="I50" s="18" t="s">
        <v>208</v>
      </c>
      <c r="J50" s="36">
        <v>21.0</v>
      </c>
      <c r="K50" s="36">
        <v>16.0</v>
      </c>
      <c r="L50" s="36">
        <v>11.0</v>
      </c>
      <c r="M50" s="34">
        <v>1.0</v>
      </c>
      <c r="N50" s="91"/>
      <c r="O50" s="41"/>
      <c r="P50" s="87"/>
      <c r="Q50" s="87"/>
      <c r="R50" s="87"/>
      <c r="S50" s="87"/>
    </row>
    <row r="51" ht="48.75" customHeight="1">
      <c r="A51" s="53">
        <v>8.0</v>
      </c>
      <c r="B51" s="18" t="s">
        <v>216</v>
      </c>
      <c r="C51" s="19" t="s">
        <v>219</v>
      </c>
      <c r="D51" s="12"/>
      <c r="E51" s="31"/>
      <c r="F51" s="31"/>
      <c r="G51" s="34">
        <v>1.0</v>
      </c>
      <c r="H51" s="31"/>
      <c r="I51" s="18" t="s">
        <v>216</v>
      </c>
      <c r="J51" s="36">
        <v>16.0</v>
      </c>
      <c r="K51" s="36">
        <v>21.0</v>
      </c>
      <c r="L51" s="36">
        <v>21.0</v>
      </c>
      <c r="M51" s="34">
        <v>2.0</v>
      </c>
      <c r="N51" s="91"/>
      <c r="O51" s="41"/>
      <c r="P51" s="87"/>
      <c r="Q51" s="87"/>
      <c r="R51" s="87"/>
      <c r="S51" s="87"/>
    </row>
    <row r="52" ht="48.75" customHeight="1">
      <c r="A52" s="90"/>
      <c r="B52" s="39"/>
      <c r="C52" s="39"/>
      <c r="E52" s="46" t="s">
        <v>206</v>
      </c>
      <c r="F52" s="47">
        <v>0.8888888888888888</v>
      </c>
      <c r="G52" s="48"/>
      <c r="H52" s="23"/>
      <c r="I52" s="24"/>
      <c r="J52" s="25"/>
      <c r="K52" s="25"/>
      <c r="L52" s="51"/>
      <c r="M52" s="48"/>
      <c r="N52" s="91"/>
      <c r="O52" s="41"/>
      <c r="P52" s="87"/>
      <c r="Q52" s="87"/>
      <c r="R52" s="87"/>
      <c r="S52" s="87"/>
    </row>
    <row r="53" ht="48.75" customHeight="1">
      <c r="A53" s="90"/>
      <c r="B53" s="39"/>
      <c r="C53" s="39"/>
      <c r="E53" s="31"/>
      <c r="F53" s="31"/>
      <c r="G53" s="48"/>
      <c r="H53" s="31"/>
      <c r="I53" s="24"/>
      <c r="J53" s="25"/>
      <c r="K53" s="25"/>
      <c r="L53" s="51"/>
      <c r="M53" s="48"/>
      <c r="N53" s="91"/>
      <c r="O53" s="41"/>
      <c r="P53" s="87"/>
      <c r="Q53" s="87"/>
      <c r="R53" s="87"/>
      <c r="S53" s="87"/>
    </row>
    <row r="54" ht="48.75" customHeight="1">
      <c r="A54" s="87"/>
      <c r="B54" s="87"/>
      <c r="C54" s="87"/>
      <c r="D54" s="87"/>
      <c r="E54" s="87"/>
      <c r="F54" s="87"/>
      <c r="G54" s="87"/>
      <c r="H54" s="87"/>
      <c r="I54" s="88"/>
      <c r="J54" s="89" t="s">
        <v>2</v>
      </c>
      <c r="M54" s="88"/>
      <c r="N54" s="91"/>
      <c r="O54" s="41"/>
      <c r="P54" s="87"/>
      <c r="Q54" s="87"/>
      <c r="R54" s="87"/>
      <c r="S54" s="87"/>
    </row>
    <row r="55" ht="48.75" customHeight="1">
      <c r="A55" s="8" t="s">
        <v>3</v>
      </c>
      <c r="B55" s="8" t="s">
        <v>4</v>
      </c>
      <c r="C55" s="8" t="s">
        <v>5</v>
      </c>
      <c r="E55" s="9"/>
      <c r="F55" s="9"/>
      <c r="G55" s="10" t="s">
        <v>6</v>
      </c>
      <c r="H55" s="11" t="s">
        <v>203</v>
      </c>
      <c r="I55" s="12"/>
      <c r="J55" s="13">
        <v>1.0</v>
      </c>
      <c r="K55" s="13">
        <v>2.0</v>
      </c>
      <c r="L55" s="13">
        <v>3.0</v>
      </c>
      <c r="M55" s="10" t="s">
        <v>8</v>
      </c>
      <c r="N55" s="91"/>
      <c r="O55" s="41"/>
      <c r="P55" s="87"/>
      <c r="Q55" s="87"/>
      <c r="R55" s="87"/>
      <c r="S55" s="87"/>
    </row>
    <row r="56" ht="48.75" customHeight="1">
      <c r="A56" s="53">
        <v>1.0</v>
      </c>
      <c r="B56" s="18" t="s">
        <v>204</v>
      </c>
      <c r="C56" s="19" t="s">
        <v>205</v>
      </c>
      <c r="D56" s="12"/>
      <c r="E56" s="46" t="s">
        <v>206</v>
      </c>
      <c r="F56" s="47">
        <v>0.75</v>
      </c>
      <c r="G56" s="48"/>
      <c r="H56" s="23" t="s">
        <v>26</v>
      </c>
      <c r="I56" s="24" t="s">
        <v>204</v>
      </c>
      <c r="J56" s="25"/>
      <c r="K56" s="25"/>
      <c r="L56" s="51"/>
      <c r="M56" s="48"/>
      <c r="N56" s="91"/>
      <c r="O56" s="41"/>
      <c r="P56" s="87"/>
      <c r="Q56" s="87"/>
      <c r="R56" s="87"/>
      <c r="S56" s="87"/>
    </row>
    <row r="57" ht="48.75" customHeight="1">
      <c r="A57" s="53">
        <v>2.0</v>
      </c>
      <c r="B57" s="18" t="s">
        <v>208</v>
      </c>
      <c r="C57" s="19" t="s">
        <v>209</v>
      </c>
      <c r="D57" s="12"/>
      <c r="E57" s="31"/>
      <c r="F57" s="31"/>
      <c r="G57" s="48"/>
      <c r="H57" s="31"/>
      <c r="I57" s="24" t="s">
        <v>210</v>
      </c>
      <c r="J57" s="25"/>
      <c r="K57" s="25"/>
      <c r="L57" s="51"/>
      <c r="M57" s="48"/>
      <c r="N57" s="91"/>
      <c r="O57" s="41"/>
      <c r="P57" s="87"/>
      <c r="Q57" s="87"/>
      <c r="R57" s="87"/>
      <c r="S57" s="87"/>
    </row>
    <row r="58" ht="48.75" customHeight="1">
      <c r="A58" s="53">
        <v>3.0</v>
      </c>
      <c r="B58" s="18" t="s">
        <v>207</v>
      </c>
      <c r="C58" s="19" t="s">
        <v>211</v>
      </c>
      <c r="D58" s="12"/>
      <c r="E58" s="32" t="s">
        <v>206</v>
      </c>
      <c r="F58" s="33">
        <v>0.7847222222222222</v>
      </c>
      <c r="G58" s="34"/>
      <c r="H58" s="35" t="s">
        <v>46</v>
      </c>
      <c r="I58" s="18" t="s">
        <v>207</v>
      </c>
      <c r="J58" s="36"/>
      <c r="K58" s="36"/>
      <c r="L58" s="36"/>
      <c r="M58" s="34"/>
      <c r="N58" s="91"/>
      <c r="O58" s="41"/>
      <c r="P58" s="87"/>
      <c r="Q58" s="87"/>
      <c r="R58" s="87"/>
      <c r="S58" s="87"/>
    </row>
    <row r="59" ht="48.75" customHeight="1">
      <c r="A59" s="53">
        <v>4.0</v>
      </c>
      <c r="B59" s="18" t="s">
        <v>212</v>
      </c>
      <c r="C59" s="19" t="s">
        <v>52</v>
      </c>
      <c r="D59" s="12"/>
      <c r="E59" s="31"/>
      <c r="F59" s="31"/>
      <c r="G59" s="34"/>
      <c r="H59" s="31"/>
      <c r="I59" s="18" t="s">
        <v>210</v>
      </c>
      <c r="J59" s="36"/>
      <c r="K59" s="36"/>
      <c r="L59" s="36"/>
      <c r="M59" s="34"/>
      <c r="N59" s="91"/>
      <c r="O59" s="41"/>
      <c r="P59" s="87"/>
      <c r="Q59" s="87"/>
      <c r="R59" s="87"/>
      <c r="S59" s="87"/>
    </row>
    <row r="60" ht="48.75" customHeight="1">
      <c r="A60" s="53">
        <v>5.0</v>
      </c>
      <c r="B60" s="18" t="s">
        <v>214</v>
      </c>
      <c r="C60" s="19" t="s">
        <v>215</v>
      </c>
      <c r="D60" s="12"/>
      <c r="E60" s="46" t="s">
        <v>206</v>
      </c>
      <c r="F60" s="47">
        <v>0.8194444444444444</v>
      </c>
      <c r="G60" s="48"/>
      <c r="H60" s="23" t="s">
        <v>18</v>
      </c>
      <c r="I60" s="24" t="s">
        <v>212</v>
      </c>
      <c r="J60" s="25"/>
      <c r="K60" s="25"/>
      <c r="L60" s="51"/>
      <c r="M60" s="48"/>
      <c r="N60" s="91"/>
      <c r="O60" s="41"/>
      <c r="P60" s="87"/>
      <c r="Q60" s="87"/>
      <c r="R60" s="87"/>
      <c r="S60" s="87"/>
    </row>
    <row r="61" ht="48.75" customHeight="1">
      <c r="A61" s="53">
        <v>6.0</v>
      </c>
      <c r="B61" s="18" t="s">
        <v>210</v>
      </c>
      <c r="C61" s="19" t="s">
        <v>61</v>
      </c>
      <c r="D61" s="12"/>
      <c r="E61" s="31"/>
      <c r="F61" s="31"/>
      <c r="G61" s="48"/>
      <c r="H61" s="31"/>
      <c r="I61" s="24" t="s">
        <v>214</v>
      </c>
      <c r="J61" s="25"/>
      <c r="K61" s="25"/>
      <c r="L61" s="51"/>
      <c r="M61" s="48"/>
      <c r="N61" s="91"/>
      <c r="O61" s="41"/>
      <c r="P61" s="87"/>
      <c r="Q61" s="87"/>
      <c r="R61" s="87"/>
      <c r="S61" s="87"/>
    </row>
    <row r="62" ht="48.75" customHeight="1">
      <c r="A62" s="53">
        <v>7.0</v>
      </c>
      <c r="B62" s="18" t="s">
        <v>213</v>
      </c>
      <c r="C62" s="19" t="s">
        <v>217</v>
      </c>
      <c r="D62" s="12"/>
      <c r="E62" s="32" t="s">
        <v>206</v>
      </c>
      <c r="F62" s="33">
        <v>0.8541666666666666</v>
      </c>
      <c r="G62" s="34"/>
      <c r="H62" s="35" t="s">
        <v>218</v>
      </c>
      <c r="I62" s="18" t="s">
        <v>204</v>
      </c>
      <c r="J62" s="36"/>
      <c r="K62" s="36"/>
      <c r="L62" s="36"/>
      <c r="M62" s="34"/>
      <c r="N62" s="91"/>
      <c r="O62" s="41"/>
      <c r="P62" s="87"/>
      <c r="Q62" s="87"/>
      <c r="R62" s="87"/>
      <c r="S62" s="87"/>
    </row>
    <row r="63" ht="48.75" customHeight="1">
      <c r="A63" s="53">
        <v>8.0</v>
      </c>
      <c r="B63" s="18" t="s">
        <v>216</v>
      </c>
      <c r="C63" s="19" t="s">
        <v>219</v>
      </c>
      <c r="D63" s="12"/>
      <c r="E63" s="31"/>
      <c r="F63" s="31"/>
      <c r="G63" s="34"/>
      <c r="H63" s="31"/>
      <c r="I63" s="18" t="s">
        <v>216</v>
      </c>
      <c r="J63" s="36"/>
      <c r="K63" s="36"/>
      <c r="L63" s="36"/>
      <c r="M63" s="34"/>
      <c r="N63" s="91"/>
      <c r="O63" s="41"/>
      <c r="P63" s="87"/>
      <c r="Q63" s="87"/>
      <c r="R63" s="87"/>
      <c r="S63" s="87"/>
    </row>
    <row r="64" ht="48.75" customHeight="1">
      <c r="A64" s="90"/>
      <c r="B64" s="39"/>
      <c r="C64" s="39"/>
      <c r="E64" s="46" t="s">
        <v>206</v>
      </c>
      <c r="F64" s="47">
        <v>0.8888888888888888</v>
      </c>
      <c r="G64" s="48"/>
      <c r="H64" s="23" t="s">
        <v>162</v>
      </c>
      <c r="I64" s="24" t="s">
        <v>208</v>
      </c>
      <c r="J64" s="25"/>
      <c r="K64" s="25"/>
      <c r="L64" s="51"/>
      <c r="M64" s="48"/>
      <c r="N64" s="91"/>
      <c r="O64" s="41"/>
      <c r="P64" s="87"/>
      <c r="Q64" s="87"/>
      <c r="R64" s="87"/>
      <c r="S64" s="87"/>
    </row>
    <row r="65" ht="48.75" customHeight="1">
      <c r="A65" s="90"/>
      <c r="B65" s="39"/>
      <c r="C65" s="39"/>
      <c r="E65" s="31"/>
      <c r="F65" s="31"/>
      <c r="G65" s="48"/>
      <c r="H65" s="31"/>
      <c r="I65" s="24" t="s">
        <v>213</v>
      </c>
      <c r="J65" s="25"/>
      <c r="K65" s="25"/>
      <c r="L65" s="51"/>
      <c r="M65" s="48"/>
      <c r="N65" s="91"/>
      <c r="O65" s="41"/>
      <c r="P65" s="87"/>
      <c r="Q65" s="87"/>
      <c r="R65" s="87"/>
      <c r="S65" s="87"/>
    </row>
    <row r="66" ht="48.75" customHeight="1">
      <c r="A66" s="87"/>
      <c r="B66" s="87"/>
      <c r="C66" s="87"/>
      <c r="D66" s="87"/>
      <c r="E66" s="87"/>
      <c r="F66" s="87"/>
      <c r="G66" s="87"/>
      <c r="H66" s="87"/>
      <c r="I66" s="88"/>
      <c r="J66" s="89" t="s">
        <v>2</v>
      </c>
      <c r="M66" s="88"/>
      <c r="N66" s="88"/>
      <c r="O66" s="88"/>
      <c r="P66" s="88"/>
      <c r="Q66" s="88"/>
      <c r="R66" s="88"/>
      <c r="S66" s="88"/>
    </row>
    <row r="67" ht="48.75" customHeight="1">
      <c r="A67" s="8" t="s">
        <v>3</v>
      </c>
      <c r="B67" s="8" t="s">
        <v>4</v>
      </c>
      <c r="C67" s="8" t="s">
        <v>5</v>
      </c>
      <c r="E67" s="9"/>
      <c r="F67" s="9"/>
      <c r="G67" s="10" t="s">
        <v>6</v>
      </c>
      <c r="H67" s="11" t="s">
        <v>228</v>
      </c>
      <c r="I67" s="12"/>
      <c r="J67" s="13">
        <v>1.0</v>
      </c>
      <c r="K67" s="13">
        <v>2.0</v>
      </c>
      <c r="L67" s="13">
        <v>3.0</v>
      </c>
      <c r="M67" s="10" t="s">
        <v>8</v>
      </c>
      <c r="N67" s="14"/>
      <c r="O67" s="14"/>
      <c r="P67" s="15"/>
      <c r="Q67" s="15"/>
      <c r="R67" s="15"/>
      <c r="S67" s="15"/>
    </row>
    <row r="68" ht="48.75" customHeight="1">
      <c r="A68" s="53">
        <v>1.0</v>
      </c>
      <c r="B68" s="18" t="s">
        <v>204</v>
      </c>
      <c r="C68" s="19" t="s">
        <v>205</v>
      </c>
      <c r="D68" s="12"/>
      <c r="E68" s="46" t="s">
        <v>206</v>
      </c>
      <c r="F68" s="47">
        <v>0.75</v>
      </c>
      <c r="G68" s="48"/>
      <c r="H68" s="49" t="s">
        <v>45</v>
      </c>
      <c r="I68" s="52"/>
      <c r="J68" s="51"/>
      <c r="K68" s="51"/>
      <c r="L68" s="51"/>
      <c r="M68" s="48"/>
      <c r="N68" s="91"/>
      <c r="O68" s="41"/>
      <c r="P68" s="87"/>
      <c r="Q68" s="87"/>
      <c r="R68" s="87"/>
      <c r="S68" s="87"/>
    </row>
    <row r="69" ht="48.75" customHeight="1">
      <c r="A69" s="53">
        <v>2.0</v>
      </c>
      <c r="B69" s="18" t="s">
        <v>208</v>
      </c>
      <c r="C69" s="19" t="s">
        <v>209</v>
      </c>
      <c r="D69" s="12"/>
      <c r="E69" s="31"/>
      <c r="F69" s="31"/>
      <c r="G69" s="48"/>
      <c r="H69" s="31"/>
      <c r="I69" s="52"/>
      <c r="J69" s="51"/>
      <c r="K69" s="51"/>
      <c r="L69" s="51"/>
      <c r="M69" s="48"/>
      <c r="N69" s="91"/>
      <c r="O69" s="41"/>
      <c r="P69" s="87"/>
      <c r="Q69" s="87"/>
      <c r="R69" s="87"/>
      <c r="S69" s="87"/>
    </row>
    <row r="70" ht="48.75" customHeight="1">
      <c r="A70" s="53">
        <v>3.0</v>
      </c>
      <c r="B70" s="18" t="s">
        <v>207</v>
      </c>
      <c r="C70" s="19" t="s">
        <v>211</v>
      </c>
      <c r="D70" s="12"/>
      <c r="E70" s="32" t="s">
        <v>206</v>
      </c>
      <c r="F70" s="33">
        <v>0.7847222222222222</v>
      </c>
      <c r="G70" s="34"/>
      <c r="H70" s="35" t="s">
        <v>229</v>
      </c>
      <c r="I70" s="18"/>
      <c r="J70" s="36"/>
      <c r="K70" s="36"/>
      <c r="L70" s="36"/>
      <c r="M70" s="34"/>
      <c r="N70" s="91"/>
      <c r="O70" s="41"/>
      <c r="P70" s="87"/>
      <c r="Q70" s="87"/>
      <c r="R70" s="87"/>
      <c r="S70" s="87"/>
    </row>
    <row r="71" ht="48.75" customHeight="1">
      <c r="A71" s="53">
        <v>4.0</v>
      </c>
      <c r="B71" s="18" t="s">
        <v>212</v>
      </c>
      <c r="C71" s="19" t="s">
        <v>52</v>
      </c>
      <c r="D71" s="12"/>
      <c r="E71" s="31"/>
      <c r="F71" s="31"/>
      <c r="G71" s="34"/>
      <c r="H71" s="31"/>
      <c r="I71" s="18"/>
      <c r="J71" s="36"/>
      <c r="K71" s="36"/>
      <c r="L71" s="36"/>
      <c r="M71" s="34"/>
      <c r="N71" s="91"/>
      <c r="O71" s="41"/>
      <c r="P71" s="87"/>
      <c r="Q71" s="87"/>
      <c r="R71" s="87"/>
      <c r="S71" s="87"/>
    </row>
    <row r="72" ht="48.75" customHeight="1">
      <c r="A72" s="53">
        <v>5.0</v>
      </c>
      <c r="B72" s="18" t="s">
        <v>214</v>
      </c>
      <c r="C72" s="19" t="s">
        <v>215</v>
      </c>
      <c r="D72" s="12"/>
      <c r="E72" s="46" t="s">
        <v>206</v>
      </c>
      <c r="F72" s="47">
        <v>0.8194444444444444</v>
      </c>
      <c r="G72" s="48"/>
      <c r="H72" s="49" t="s">
        <v>40</v>
      </c>
      <c r="I72" s="52"/>
      <c r="J72" s="51"/>
      <c r="K72" s="51"/>
      <c r="L72" s="51"/>
      <c r="M72" s="48"/>
      <c r="N72" s="91"/>
      <c r="O72" s="41"/>
      <c r="P72" s="87"/>
      <c r="Q72" s="87"/>
      <c r="R72" s="87"/>
      <c r="S72" s="87"/>
    </row>
    <row r="73" ht="48.75" customHeight="1">
      <c r="A73" s="53">
        <v>6.0</v>
      </c>
      <c r="B73" s="18" t="s">
        <v>210</v>
      </c>
      <c r="C73" s="19" t="s">
        <v>61</v>
      </c>
      <c r="D73" s="12"/>
      <c r="E73" s="31"/>
      <c r="F73" s="31"/>
      <c r="G73" s="48"/>
      <c r="H73" s="31"/>
      <c r="I73" s="52"/>
      <c r="J73" s="51"/>
      <c r="K73" s="51"/>
      <c r="L73" s="51"/>
      <c r="M73" s="48"/>
      <c r="N73" s="91"/>
      <c r="O73" s="41"/>
      <c r="P73" s="87"/>
      <c r="Q73" s="87"/>
      <c r="R73" s="87"/>
      <c r="S73" s="87"/>
    </row>
    <row r="74" ht="48.75" customHeight="1">
      <c r="A74" s="53">
        <v>7.0</v>
      </c>
      <c r="B74" s="18" t="s">
        <v>213</v>
      </c>
      <c r="C74" s="19" t="s">
        <v>217</v>
      </c>
      <c r="D74" s="12"/>
      <c r="E74" s="32" t="s">
        <v>206</v>
      </c>
      <c r="F74" s="33">
        <v>0.8541666666666666</v>
      </c>
      <c r="G74" s="34"/>
      <c r="H74" s="35" t="s">
        <v>230</v>
      </c>
      <c r="I74" s="18"/>
      <c r="J74" s="36"/>
      <c r="K74" s="36"/>
      <c r="L74" s="36"/>
      <c r="M74" s="34"/>
      <c r="N74" s="91"/>
      <c r="O74" s="41"/>
      <c r="P74" s="87"/>
      <c r="Q74" s="87"/>
      <c r="R74" s="87"/>
      <c r="S74" s="87"/>
    </row>
    <row r="75" ht="48.75" customHeight="1">
      <c r="A75" s="53">
        <v>8.0</v>
      </c>
      <c r="B75" s="18" t="s">
        <v>216</v>
      </c>
      <c r="C75" s="19" t="s">
        <v>219</v>
      </c>
      <c r="D75" s="12"/>
      <c r="E75" s="31"/>
      <c r="F75" s="31"/>
      <c r="G75" s="34"/>
      <c r="H75" s="31"/>
      <c r="I75" s="18"/>
      <c r="J75" s="36"/>
      <c r="K75" s="36"/>
      <c r="L75" s="36"/>
      <c r="M75" s="34"/>
      <c r="N75" s="91"/>
      <c r="O75" s="41"/>
      <c r="P75" s="87"/>
      <c r="Q75" s="87"/>
      <c r="R75" s="87"/>
      <c r="S75" s="87"/>
    </row>
    <row r="76" ht="48.75" customHeight="1">
      <c r="A76" s="90"/>
      <c r="B76" s="39"/>
      <c r="C76" s="39"/>
      <c r="E76" s="46" t="s">
        <v>206</v>
      </c>
      <c r="F76" s="47">
        <v>0.8888888888888888</v>
      </c>
      <c r="G76" s="48"/>
      <c r="H76" s="49"/>
      <c r="I76" s="52"/>
      <c r="J76" s="51"/>
      <c r="K76" s="51"/>
      <c r="L76" s="51"/>
      <c r="M76" s="48"/>
      <c r="N76" s="91"/>
      <c r="O76" s="41"/>
      <c r="P76" s="87"/>
      <c r="Q76" s="87"/>
      <c r="R76" s="87"/>
      <c r="S76" s="87"/>
    </row>
    <row r="77" ht="48.75" customHeight="1">
      <c r="A77" s="90"/>
      <c r="B77" s="39"/>
      <c r="C77" s="39"/>
      <c r="E77" s="31"/>
      <c r="F77" s="31"/>
      <c r="G77" s="48"/>
      <c r="H77" s="31"/>
      <c r="I77" s="52"/>
      <c r="J77" s="51"/>
      <c r="K77" s="51"/>
      <c r="L77" s="51"/>
      <c r="M77" s="48"/>
      <c r="N77" s="91"/>
      <c r="O77" s="41"/>
      <c r="P77" s="87"/>
      <c r="Q77" s="87"/>
      <c r="R77" s="87"/>
      <c r="S77" s="87"/>
    </row>
    <row r="78" ht="48.75" customHeight="1">
      <c r="A78" s="87"/>
      <c r="B78" s="87"/>
      <c r="C78" s="87"/>
      <c r="D78" s="87"/>
      <c r="E78" s="87"/>
      <c r="F78" s="87"/>
      <c r="G78" s="87"/>
      <c r="H78" s="87"/>
      <c r="I78" s="88"/>
      <c r="J78" s="89" t="s">
        <v>2</v>
      </c>
      <c r="M78" s="88"/>
      <c r="N78" s="91"/>
      <c r="O78" s="41"/>
      <c r="P78" s="87"/>
      <c r="Q78" s="87"/>
      <c r="R78" s="87"/>
      <c r="S78" s="87"/>
    </row>
    <row r="79" ht="48.75" customHeight="1">
      <c r="A79" s="8" t="s">
        <v>3</v>
      </c>
      <c r="B79" s="8" t="s">
        <v>4</v>
      </c>
      <c r="C79" s="8" t="s">
        <v>5</v>
      </c>
      <c r="E79" s="9"/>
      <c r="F79" s="9"/>
      <c r="G79" s="10" t="s">
        <v>6</v>
      </c>
      <c r="H79" s="11" t="s">
        <v>231</v>
      </c>
      <c r="I79" s="12"/>
      <c r="J79" s="13">
        <v>1.0</v>
      </c>
      <c r="K79" s="13">
        <v>2.0</v>
      </c>
      <c r="L79" s="13">
        <v>3.0</v>
      </c>
      <c r="M79" s="10" t="s">
        <v>8</v>
      </c>
      <c r="N79" s="91"/>
      <c r="O79" s="41"/>
      <c r="P79" s="87"/>
      <c r="Q79" s="87"/>
      <c r="R79" s="87"/>
      <c r="S79" s="87"/>
    </row>
    <row r="80" ht="48.75" customHeight="1">
      <c r="A80" s="53">
        <v>1.0</v>
      </c>
      <c r="B80" s="18" t="s">
        <v>204</v>
      </c>
      <c r="C80" s="19" t="s">
        <v>205</v>
      </c>
      <c r="D80" s="12"/>
      <c r="E80" s="46" t="s">
        <v>206</v>
      </c>
      <c r="F80" s="47">
        <v>0.75</v>
      </c>
      <c r="G80" s="48"/>
      <c r="H80" s="49" t="s">
        <v>29</v>
      </c>
      <c r="I80" s="52"/>
      <c r="J80" s="51"/>
      <c r="K80" s="51"/>
      <c r="L80" s="51"/>
      <c r="M80" s="48"/>
      <c r="N80" s="91"/>
      <c r="O80" s="41"/>
      <c r="P80" s="87"/>
      <c r="Q80" s="87"/>
      <c r="R80" s="87"/>
      <c r="S80" s="87"/>
    </row>
    <row r="81" ht="48.75" customHeight="1">
      <c r="A81" s="53">
        <v>2.0</v>
      </c>
      <c r="B81" s="18" t="s">
        <v>208</v>
      </c>
      <c r="C81" s="19" t="s">
        <v>209</v>
      </c>
      <c r="D81" s="12"/>
      <c r="E81" s="31"/>
      <c r="F81" s="31"/>
      <c r="G81" s="48"/>
      <c r="H81" s="31"/>
      <c r="I81" s="52"/>
      <c r="J81" s="51"/>
      <c r="K81" s="51"/>
      <c r="L81" s="51"/>
      <c r="M81" s="48"/>
      <c r="N81" s="91"/>
      <c r="O81" s="41"/>
      <c r="P81" s="87"/>
      <c r="Q81" s="87"/>
      <c r="R81" s="87"/>
      <c r="S81" s="87"/>
    </row>
    <row r="82" ht="48.75" customHeight="1">
      <c r="A82" s="53">
        <v>3.0</v>
      </c>
      <c r="B82" s="18" t="s">
        <v>207</v>
      </c>
      <c r="C82" s="19" t="s">
        <v>211</v>
      </c>
      <c r="D82" s="12"/>
      <c r="E82" s="32" t="s">
        <v>206</v>
      </c>
      <c r="F82" s="33">
        <v>0.7847222222222222</v>
      </c>
      <c r="G82" s="34"/>
      <c r="H82" s="35" t="s">
        <v>26</v>
      </c>
      <c r="I82" s="18"/>
      <c r="J82" s="36"/>
      <c r="K82" s="36"/>
      <c r="L82" s="36"/>
      <c r="M82" s="34"/>
      <c r="N82" s="91"/>
      <c r="O82" s="41"/>
      <c r="P82" s="87"/>
      <c r="Q82" s="87"/>
      <c r="R82" s="87"/>
      <c r="S82" s="87"/>
    </row>
    <row r="83" ht="48.75" customHeight="1">
      <c r="A83" s="53">
        <v>4.0</v>
      </c>
      <c r="B83" s="18" t="s">
        <v>212</v>
      </c>
      <c r="C83" s="19" t="s">
        <v>52</v>
      </c>
      <c r="D83" s="12"/>
      <c r="E83" s="31"/>
      <c r="F83" s="31"/>
      <c r="G83" s="34"/>
      <c r="H83" s="31"/>
      <c r="I83" s="18"/>
      <c r="J83" s="36"/>
      <c r="K83" s="36"/>
      <c r="L83" s="36"/>
      <c r="M83" s="34"/>
      <c r="N83" s="91"/>
      <c r="O83" s="41"/>
      <c r="P83" s="87"/>
      <c r="Q83" s="87"/>
      <c r="R83" s="87"/>
      <c r="S83" s="87"/>
    </row>
    <row r="84" ht="48.75" customHeight="1">
      <c r="A84" s="53">
        <v>5.0</v>
      </c>
      <c r="B84" s="18" t="s">
        <v>214</v>
      </c>
      <c r="C84" s="19" t="s">
        <v>215</v>
      </c>
      <c r="D84" s="12"/>
      <c r="E84" s="46" t="s">
        <v>206</v>
      </c>
      <c r="F84" s="47">
        <v>0.8194444444444444</v>
      </c>
      <c r="G84" s="48"/>
      <c r="H84" s="49" t="s">
        <v>232</v>
      </c>
      <c r="I84" s="52"/>
      <c r="J84" s="51"/>
      <c r="K84" s="51"/>
      <c r="L84" s="51"/>
      <c r="M84" s="48"/>
      <c r="N84" s="91"/>
      <c r="O84" s="41"/>
      <c r="P84" s="87"/>
      <c r="Q84" s="87"/>
      <c r="R84" s="87"/>
      <c r="S84" s="87"/>
    </row>
    <row r="85" ht="48.75" customHeight="1">
      <c r="A85" s="53">
        <v>6.0</v>
      </c>
      <c r="B85" s="18" t="s">
        <v>210</v>
      </c>
      <c r="C85" s="19" t="s">
        <v>61</v>
      </c>
      <c r="D85" s="12"/>
      <c r="E85" s="31"/>
      <c r="F85" s="31"/>
      <c r="G85" s="48"/>
      <c r="H85" s="31"/>
      <c r="I85" s="52"/>
      <c r="J85" s="51"/>
      <c r="K85" s="51"/>
      <c r="L85" s="51"/>
      <c r="M85" s="48"/>
      <c r="N85" s="91"/>
      <c r="O85" s="41"/>
      <c r="P85" s="87"/>
      <c r="Q85" s="87"/>
      <c r="R85" s="87"/>
      <c r="S85" s="87"/>
    </row>
    <row r="86" ht="48.75" customHeight="1">
      <c r="A86" s="53">
        <v>7.0</v>
      </c>
      <c r="B86" s="18" t="s">
        <v>213</v>
      </c>
      <c r="C86" s="19" t="s">
        <v>217</v>
      </c>
      <c r="D86" s="12"/>
      <c r="E86" s="32" t="s">
        <v>206</v>
      </c>
      <c r="F86" s="33">
        <v>0.8541666666666666</v>
      </c>
      <c r="G86" s="34"/>
      <c r="H86" s="35" t="s">
        <v>233</v>
      </c>
      <c r="I86" s="18"/>
      <c r="J86" s="36"/>
      <c r="K86" s="36"/>
      <c r="L86" s="36"/>
      <c r="M86" s="34"/>
      <c r="N86" s="91"/>
      <c r="O86" s="41"/>
      <c r="P86" s="87"/>
      <c r="Q86" s="87"/>
      <c r="R86" s="87"/>
      <c r="S86" s="87"/>
    </row>
    <row r="87" ht="48.75" customHeight="1">
      <c r="A87" s="53">
        <v>8.0</v>
      </c>
      <c r="B87" s="18" t="s">
        <v>216</v>
      </c>
      <c r="C87" s="19" t="s">
        <v>219</v>
      </c>
      <c r="D87" s="12"/>
      <c r="E87" s="31"/>
      <c r="F87" s="31"/>
      <c r="G87" s="34"/>
      <c r="H87" s="31"/>
      <c r="I87" s="18"/>
      <c r="J87" s="36"/>
      <c r="K87" s="36"/>
      <c r="L87" s="36"/>
      <c r="M87" s="34"/>
      <c r="N87" s="91"/>
      <c r="O87" s="41"/>
      <c r="P87" s="87"/>
      <c r="Q87" s="87"/>
      <c r="R87" s="87"/>
      <c r="S87" s="87"/>
    </row>
    <row r="88" ht="48.75" customHeight="1">
      <c r="A88" s="90"/>
      <c r="B88" s="39"/>
      <c r="C88" s="39"/>
      <c r="E88" s="46" t="s">
        <v>206</v>
      </c>
      <c r="F88" s="47">
        <v>0.8888888888888888</v>
      </c>
      <c r="G88" s="48"/>
      <c r="H88" s="49"/>
      <c r="I88" s="52"/>
      <c r="J88" s="51"/>
      <c r="K88" s="51"/>
      <c r="L88" s="51"/>
      <c r="M88" s="48"/>
      <c r="N88" s="91"/>
      <c r="O88" s="41"/>
      <c r="P88" s="87"/>
      <c r="Q88" s="87"/>
      <c r="R88" s="87"/>
      <c r="S88" s="87"/>
    </row>
    <row r="89" ht="48.75" customHeight="1">
      <c r="A89" s="90"/>
      <c r="B89" s="39"/>
      <c r="C89" s="39"/>
      <c r="E89" s="31"/>
      <c r="F89" s="31"/>
      <c r="G89" s="48"/>
      <c r="H89" s="31"/>
      <c r="I89" s="52"/>
      <c r="J89" s="51"/>
      <c r="K89" s="51"/>
      <c r="L89" s="51"/>
      <c r="M89" s="48"/>
      <c r="N89" s="91"/>
      <c r="O89" s="41"/>
      <c r="P89" s="87"/>
      <c r="Q89" s="87"/>
      <c r="R89" s="87"/>
      <c r="S89" s="87"/>
    </row>
    <row r="90" ht="48.75" customHeight="1">
      <c r="A90" s="87"/>
      <c r="B90" s="87"/>
      <c r="C90" s="87"/>
      <c r="D90" s="87"/>
      <c r="E90" s="87"/>
      <c r="F90" s="87"/>
      <c r="G90" s="87"/>
      <c r="H90" s="87"/>
      <c r="I90" s="88"/>
      <c r="J90" s="89" t="s">
        <v>2</v>
      </c>
      <c r="M90" s="88"/>
      <c r="N90" s="91"/>
      <c r="O90" s="41"/>
      <c r="P90" s="87"/>
      <c r="Q90" s="87"/>
      <c r="R90" s="87"/>
      <c r="S90" s="87"/>
    </row>
    <row r="91" ht="48.75" customHeight="1">
      <c r="A91" s="8" t="s">
        <v>3</v>
      </c>
      <c r="B91" s="8" t="s">
        <v>4</v>
      </c>
      <c r="C91" s="8" t="s">
        <v>5</v>
      </c>
      <c r="E91" s="9"/>
      <c r="F91" s="9"/>
      <c r="G91" s="10" t="s">
        <v>6</v>
      </c>
      <c r="H91" s="11" t="s">
        <v>234</v>
      </c>
      <c r="I91" s="12"/>
      <c r="J91" s="13">
        <v>1.0</v>
      </c>
      <c r="K91" s="13">
        <v>2.0</v>
      </c>
      <c r="L91" s="13">
        <v>3.0</v>
      </c>
      <c r="M91" s="10" t="s">
        <v>8</v>
      </c>
      <c r="N91" s="91"/>
      <c r="O91" s="41"/>
      <c r="P91" s="87"/>
      <c r="Q91" s="87"/>
      <c r="R91" s="87"/>
      <c r="S91" s="87"/>
    </row>
    <row r="92" ht="48.75" customHeight="1">
      <c r="A92" s="53">
        <v>1.0</v>
      </c>
      <c r="B92" s="18" t="s">
        <v>204</v>
      </c>
      <c r="C92" s="19" t="s">
        <v>205</v>
      </c>
      <c r="D92" s="12"/>
      <c r="E92" s="46" t="s">
        <v>206</v>
      </c>
      <c r="F92" s="47">
        <v>0.75</v>
      </c>
      <c r="G92" s="48"/>
      <c r="H92" s="49" t="s">
        <v>34</v>
      </c>
      <c r="I92" s="52"/>
      <c r="J92" s="51"/>
      <c r="K92" s="51"/>
      <c r="L92" s="51"/>
      <c r="M92" s="48"/>
      <c r="N92" s="88"/>
      <c r="O92" s="88"/>
      <c r="P92" s="88"/>
      <c r="Q92" s="88"/>
      <c r="R92" s="88"/>
      <c r="S92" s="88"/>
    </row>
    <row r="93" ht="48.75" customHeight="1">
      <c r="A93" s="53">
        <v>2.0</v>
      </c>
      <c r="B93" s="18" t="s">
        <v>208</v>
      </c>
      <c r="C93" s="19" t="s">
        <v>209</v>
      </c>
      <c r="D93" s="12"/>
      <c r="E93" s="31"/>
      <c r="F93" s="31"/>
      <c r="G93" s="48"/>
      <c r="H93" s="31"/>
      <c r="I93" s="52"/>
      <c r="J93" s="51"/>
      <c r="K93" s="51"/>
      <c r="L93" s="51"/>
      <c r="M93" s="48"/>
      <c r="N93" s="14"/>
      <c r="O93" s="14"/>
      <c r="P93" s="15"/>
      <c r="Q93" s="15"/>
      <c r="R93" s="15"/>
      <c r="S93" s="15"/>
    </row>
    <row r="94" ht="48.75" customHeight="1">
      <c r="A94" s="53">
        <v>3.0</v>
      </c>
      <c r="B94" s="18" t="s">
        <v>207</v>
      </c>
      <c r="C94" s="19" t="s">
        <v>211</v>
      </c>
      <c r="D94" s="12"/>
      <c r="E94" s="32" t="s">
        <v>206</v>
      </c>
      <c r="F94" s="33">
        <v>0.7847222222222222</v>
      </c>
      <c r="G94" s="34"/>
      <c r="H94" s="35" t="s">
        <v>33</v>
      </c>
      <c r="I94" s="18"/>
      <c r="J94" s="36"/>
      <c r="K94" s="36"/>
      <c r="L94" s="36"/>
      <c r="M94" s="34"/>
      <c r="N94" s="91"/>
      <c r="O94" s="41"/>
      <c r="P94" s="87"/>
      <c r="Q94" s="87"/>
      <c r="R94" s="87"/>
      <c r="S94" s="87"/>
    </row>
    <row r="95" ht="48.75" customHeight="1">
      <c r="A95" s="53">
        <v>4.0</v>
      </c>
      <c r="B95" s="18" t="s">
        <v>212</v>
      </c>
      <c r="C95" s="19" t="s">
        <v>52</v>
      </c>
      <c r="D95" s="12"/>
      <c r="E95" s="31"/>
      <c r="F95" s="31"/>
      <c r="G95" s="34"/>
      <c r="H95" s="31"/>
      <c r="I95" s="18"/>
      <c r="J95" s="36"/>
      <c r="K95" s="36"/>
      <c r="L95" s="36"/>
      <c r="M95" s="34"/>
      <c r="N95" s="91"/>
      <c r="O95" s="41"/>
      <c r="P95" s="87"/>
      <c r="Q95" s="87"/>
      <c r="R95" s="87"/>
      <c r="S95" s="87"/>
    </row>
    <row r="96" ht="48.75" customHeight="1">
      <c r="A96" s="53">
        <v>5.0</v>
      </c>
      <c r="B96" s="18" t="s">
        <v>214</v>
      </c>
      <c r="C96" s="19" t="s">
        <v>215</v>
      </c>
      <c r="D96" s="12"/>
      <c r="E96" s="46" t="s">
        <v>206</v>
      </c>
      <c r="F96" s="47">
        <v>0.8194444444444444</v>
      </c>
      <c r="G96" s="48"/>
      <c r="H96" s="49" t="s">
        <v>32</v>
      </c>
      <c r="I96" s="52"/>
      <c r="J96" s="51"/>
      <c r="K96" s="51"/>
      <c r="L96" s="51"/>
      <c r="M96" s="48"/>
      <c r="N96" s="91"/>
      <c r="O96" s="41"/>
      <c r="P96" s="87"/>
      <c r="Q96" s="87"/>
      <c r="R96" s="87"/>
      <c r="S96" s="87"/>
    </row>
    <row r="97" ht="48.75" customHeight="1">
      <c r="A97" s="53">
        <v>6.0</v>
      </c>
      <c r="B97" s="18" t="s">
        <v>210</v>
      </c>
      <c r="C97" s="19" t="s">
        <v>61</v>
      </c>
      <c r="D97" s="12"/>
      <c r="E97" s="31"/>
      <c r="F97" s="31"/>
      <c r="G97" s="48"/>
      <c r="H97" s="31"/>
      <c r="I97" s="52"/>
      <c r="J97" s="51"/>
      <c r="K97" s="51"/>
      <c r="L97" s="51"/>
      <c r="M97" s="48"/>
      <c r="N97" s="91"/>
      <c r="O97" s="41"/>
      <c r="P97" s="87"/>
      <c r="Q97" s="87"/>
      <c r="R97" s="87"/>
      <c r="S97" s="87"/>
    </row>
    <row r="98" ht="48.75" customHeight="1">
      <c r="A98" s="53">
        <v>7.0</v>
      </c>
      <c r="B98" s="18" t="s">
        <v>213</v>
      </c>
      <c r="C98" s="19" t="s">
        <v>217</v>
      </c>
      <c r="D98" s="12"/>
      <c r="E98" s="32" t="s">
        <v>206</v>
      </c>
      <c r="F98" s="33">
        <v>0.8541666666666666</v>
      </c>
      <c r="G98" s="34"/>
      <c r="H98" s="35" t="s">
        <v>80</v>
      </c>
      <c r="I98" s="18"/>
      <c r="J98" s="36"/>
      <c r="K98" s="36"/>
      <c r="L98" s="36"/>
      <c r="M98" s="34"/>
      <c r="N98" s="91"/>
      <c r="O98" s="41"/>
      <c r="P98" s="87"/>
      <c r="Q98" s="87"/>
      <c r="R98" s="87"/>
      <c r="S98" s="87"/>
    </row>
    <row r="99" ht="48.75" customHeight="1">
      <c r="A99" s="53">
        <v>8.0</v>
      </c>
      <c r="B99" s="18" t="s">
        <v>216</v>
      </c>
      <c r="C99" s="19" t="s">
        <v>219</v>
      </c>
      <c r="D99" s="12"/>
      <c r="E99" s="31"/>
      <c r="F99" s="31"/>
      <c r="G99" s="34"/>
      <c r="H99" s="31"/>
      <c r="I99" s="18"/>
      <c r="J99" s="36"/>
      <c r="K99" s="36"/>
      <c r="L99" s="36"/>
      <c r="M99" s="34"/>
      <c r="N99" s="91"/>
      <c r="O99" s="41"/>
      <c r="P99" s="87"/>
      <c r="Q99" s="87"/>
      <c r="R99" s="87"/>
      <c r="S99" s="87"/>
    </row>
    <row r="100" ht="48.75" customHeight="1">
      <c r="A100" s="90"/>
      <c r="B100" s="39"/>
      <c r="C100" s="39"/>
      <c r="E100" s="46" t="s">
        <v>206</v>
      </c>
      <c r="F100" s="47">
        <v>0.8888888888888888</v>
      </c>
      <c r="G100" s="48"/>
      <c r="H100" s="49"/>
      <c r="I100" s="52"/>
      <c r="J100" s="51"/>
      <c r="K100" s="51"/>
      <c r="L100" s="51"/>
      <c r="M100" s="48"/>
      <c r="N100" s="91"/>
      <c r="O100" s="41"/>
      <c r="P100" s="87"/>
      <c r="Q100" s="87"/>
      <c r="R100" s="87"/>
      <c r="S100" s="87"/>
    </row>
    <row r="101" ht="48.75" customHeight="1">
      <c r="A101" s="90"/>
      <c r="B101" s="39"/>
      <c r="C101" s="39"/>
      <c r="E101" s="31"/>
      <c r="F101" s="31"/>
      <c r="G101" s="48"/>
      <c r="H101" s="31"/>
      <c r="I101" s="52"/>
      <c r="J101" s="51"/>
      <c r="K101" s="51"/>
      <c r="L101" s="51"/>
      <c r="M101" s="48"/>
      <c r="N101" s="91"/>
      <c r="O101" s="41"/>
      <c r="P101" s="87"/>
      <c r="Q101" s="87"/>
      <c r="R101" s="87"/>
      <c r="S101" s="87"/>
    </row>
    <row r="102" ht="48.75" customHeight="1">
      <c r="A102" s="87"/>
      <c r="B102" s="87"/>
      <c r="C102" s="87"/>
      <c r="D102" s="87"/>
      <c r="E102" s="87"/>
      <c r="F102" s="87"/>
      <c r="G102" s="87"/>
      <c r="H102" s="87"/>
      <c r="I102" s="88"/>
      <c r="J102" s="89" t="s">
        <v>2</v>
      </c>
      <c r="M102" s="88"/>
      <c r="N102" s="91"/>
      <c r="O102" s="41"/>
      <c r="P102" s="87"/>
      <c r="Q102" s="87"/>
      <c r="R102" s="87"/>
      <c r="S102" s="87"/>
    </row>
    <row r="103" ht="48.75" customHeight="1">
      <c r="A103" s="8" t="s">
        <v>3</v>
      </c>
      <c r="B103" s="8" t="s">
        <v>4</v>
      </c>
      <c r="C103" s="8" t="s">
        <v>5</v>
      </c>
      <c r="E103" s="9"/>
      <c r="F103" s="9"/>
      <c r="G103" s="10" t="s">
        <v>6</v>
      </c>
      <c r="H103" s="11" t="s">
        <v>235</v>
      </c>
      <c r="I103" s="12"/>
      <c r="J103" s="13">
        <v>1.0</v>
      </c>
      <c r="K103" s="13">
        <v>2.0</v>
      </c>
      <c r="L103" s="13">
        <v>3.0</v>
      </c>
      <c r="M103" s="10" t="s">
        <v>8</v>
      </c>
      <c r="N103" s="91"/>
      <c r="O103" s="41"/>
      <c r="P103" s="87"/>
      <c r="Q103" s="87"/>
      <c r="R103" s="87"/>
      <c r="S103" s="87"/>
    </row>
    <row r="104" ht="48.75" customHeight="1">
      <c r="A104" s="53">
        <v>1.0</v>
      </c>
      <c r="B104" s="18" t="s">
        <v>204</v>
      </c>
      <c r="C104" s="19" t="s">
        <v>205</v>
      </c>
      <c r="D104" s="12"/>
      <c r="E104" s="46" t="s">
        <v>206</v>
      </c>
      <c r="F104" s="47">
        <v>0.75</v>
      </c>
      <c r="G104" s="48"/>
      <c r="H104" s="49"/>
      <c r="I104" s="52"/>
      <c r="J104" s="51"/>
      <c r="K104" s="51"/>
      <c r="L104" s="51"/>
      <c r="M104" s="48"/>
      <c r="N104" s="91"/>
      <c r="O104" s="41"/>
      <c r="P104" s="87"/>
      <c r="Q104" s="87"/>
      <c r="R104" s="87"/>
      <c r="S104" s="87"/>
    </row>
    <row r="105" ht="48.75" customHeight="1">
      <c r="A105" s="53">
        <v>2.0</v>
      </c>
      <c r="B105" s="18" t="s">
        <v>208</v>
      </c>
      <c r="C105" s="19" t="s">
        <v>209</v>
      </c>
      <c r="D105" s="12"/>
      <c r="E105" s="31"/>
      <c r="F105" s="31"/>
      <c r="G105" s="48"/>
      <c r="H105" s="31"/>
      <c r="I105" s="52"/>
      <c r="J105" s="51"/>
      <c r="K105" s="51"/>
      <c r="L105" s="51"/>
      <c r="M105" s="48"/>
      <c r="N105" s="91"/>
      <c r="O105" s="41"/>
      <c r="P105" s="87"/>
      <c r="Q105" s="87"/>
      <c r="R105" s="87"/>
      <c r="S105" s="87"/>
    </row>
    <row r="106" ht="48.75" customHeight="1">
      <c r="A106" s="53">
        <v>3.0</v>
      </c>
      <c r="B106" s="18" t="s">
        <v>207</v>
      </c>
      <c r="C106" s="19" t="s">
        <v>211</v>
      </c>
      <c r="D106" s="12"/>
      <c r="E106" s="32" t="s">
        <v>206</v>
      </c>
      <c r="F106" s="33">
        <v>0.7847222222222222</v>
      </c>
      <c r="G106" s="34"/>
      <c r="H106" s="35"/>
      <c r="I106" s="18"/>
      <c r="J106" s="36"/>
      <c r="K106" s="36"/>
      <c r="L106" s="36"/>
      <c r="M106" s="34"/>
      <c r="N106" s="91"/>
      <c r="O106" s="41"/>
      <c r="P106" s="87"/>
      <c r="Q106" s="87"/>
      <c r="R106" s="87"/>
      <c r="S106" s="87"/>
    </row>
    <row r="107" ht="48.75" customHeight="1">
      <c r="A107" s="53">
        <v>4.0</v>
      </c>
      <c r="B107" s="18" t="s">
        <v>212</v>
      </c>
      <c r="C107" s="19" t="s">
        <v>52</v>
      </c>
      <c r="D107" s="12"/>
      <c r="E107" s="31"/>
      <c r="F107" s="31"/>
      <c r="G107" s="34"/>
      <c r="H107" s="31"/>
      <c r="I107" s="18"/>
      <c r="J107" s="36"/>
      <c r="K107" s="36"/>
      <c r="L107" s="36"/>
      <c r="M107" s="34"/>
      <c r="N107" s="91"/>
      <c r="O107" s="41"/>
      <c r="P107" s="87"/>
      <c r="Q107" s="87"/>
      <c r="R107" s="87"/>
      <c r="S107" s="87"/>
    </row>
    <row r="108" ht="48.75" customHeight="1">
      <c r="A108" s="53">
        <v>5.0</v>
      </c>
      <c r="B108" s="18" t="s">
        <v>214</v>
      </c>
      <c r="C108" s="19" t="s">
        <v>215</v>
      </c>
      <c r="D108" s="12"/>
      <c r="E108" s="46" t="s">
        <v>206</v>
      </c>
      <c r="F108" s="47">
        <v>0.8194444444444444</v>
      </c>
      <c r="G108" s="48"/>
      <c r="H108" s="49"/>
      <c r="I108" s="52"/>
      <c r="J108" s="51"/>
      <c r="K108" s="51"/>
      <c r="L108" s="51"/>
      <c r="M108" s="48"/>
      <c r="N108" s="91"/>
      <c r="O108" s="41"/>
      <c r="P108" s="87"/>
      <c r="Q108" s="87"/>
      <c r="R108" s="87"/>
      <c r="S108" s="87"/>
    </row>
    <row r="109" ht="48.75" customHeight="1">
      <c r="A109" s="53">
        <v>6.0</v>
      </c>
      <c r="B109" s="18" t="s">
        <v>210</v>
      </c>
      <c r="C109" s="19" t="s">
        <v>61</v>
      </c>
      <c r="D109" s="12"/>
      <c r="E109" s="31"/>
      <c r="F109" s="31"/>
      <c r="G109" s="48"/>
      <c r="H109" s="31"/>
      <c r="I109" s="52"/>
      <c r="J109" s="51"/>
      <c r="K109" s="51"/>
      <c r="L109" s="51"/>
      <c r="M109" s="48"/>
      <c r="N109" s="91"/>
      <c r="O109" s="41"/>
      <c r="P109" s="87"/>
      <c r="Q109" s="87"/>
      <c r="R109" s="87"/>
      <c r="S109" s="87"/>
    </row>
    <row r="110" ht="48.75" customHeight="1">
      <c r="A110" s="53">
        <v>7.0</v>
      </c>
      <c r="B110" s="18" t="s">
        <v>213</v>
      </c>
      <c r="C110" s="19" t="s">
        <v>217</v>
      </c>
      <c r="D110" s="12"/>
      <c r="E110" s="32" t="s">
        <v>206</v>
      </c>
      <c r="F110" s="33">
        <v>0.8541666666666666</v>
      </c>
      <c r="G110" s="34"/>
      <c r="H110" s="35"/>
      <c r="I110" s="18"/>
      <c r="J110" s="36"/>
      <c r="K110" s="36"/>
      <c r="L110" s="36"/>
      <c r="M110" s="34"/>
      <c r="N110" s="91"/>
      <c r="O110" s="41"/>
      <c r="P110" s="87"/>
      <c r="Q110" s="87"/>
      <c r="R110" s="87"/>
      <c r="S110" s="87"/>
    </row>
    <row r="111" ht="48.75" customHeight="1">
      <c r="A111" s="53">
        <v>8.0</v>
      </c>
      <c r="B111" s="18" t="s">
        <v>216</v>
      </c>
      <c r="C111" s="19" t="s">
        <v>219</v>
      </c>
      <c r="D111" s="12"/>
      <c r="E111" s="31"/>
      <c r="F111" s="31"/>
      <c r="G111" s="34"/>
      <c r="H111" s="31"/>
      <c r="I111" s="18"/>
      <c r="J111" s="36"/>
      <c r="K111" s="36"/>
      <c r="L111" s="36"/>
      <c r="M111" s="34"/>
      <c r="N111" s="91"/>
      <c r="O111" s="41"/>
      <c r="P111" s="87"/>
      <c r="Q111" s="87"/>
      <c r="R111" s="87"/>
      <c r="S111" s="87"/>
    </row>
    <row r="112" ht="48.75" customHeight="1">
      <c r="A112" s="90"/>
      <c r="B112" s="39"/>
      <c r="C112" s="39"/>
      <c r="E112" s="46" t="s">
        <v>206</v>
      </c>
      <c r="F112" s="47">
        <v>0.8888888888888888</v>
      </c>
      <c r="G112" s="48"/>
      <c r="H112" s="49"/>
      <c r="I112" s="52"/>
      <c r="J112" s="51"/>
      <c r="K112" s="51"/>
      <c r="L112" s="51"/>
      <c r="M112" s="48"/>
      <c r="N112" s="91"/>
      <c r="O112" s="41"/>
      <c r="P112" s="87"/>
      <c r="Q112" s="87"/>
      <c r="R112" s="87"/>
      <c r="S112" s="87"/>
    </row>
    <row r="113" ht="48.75" customHeight="1">
      <c r="A113" s="90"/>
      <c r="B113" s="39"/>
      <c r="C113" s="39"/>
      <c r="E113" s="31"/>
      <c r="F113" s="31"/>
      <c r="G113" s="48"/>
      <c r="H113" s="31"/>
      <c r="I113" s="52"/>
      <c r="J113" s="51"/>
      <c r="K113" s="51"/>
      <c r="L113" s="51"/>
      <c r="M113" s="48"/>
      <c r="N113" s="91"/>
      <c r="O113" s="41"/>
      <c r="P113" s="87"/>
      <c r="Q113" s="87"/>
      <c r="R113" s="87"/>
      <c r="S113" s="87"/>
    </row>
    <row r="114" ht="48.75" customHeight="1">
      <c r="A114" s="87"/>
      <c r="B114" s="87"/>
      <c r="C114" s="87"/>
      <c r="D114" s="87"/>
      <c r="E114" s="87"/>
      <c r="F114" s="87"/>
      <c r="G114" s="87"/>
      <c r="H114" s="87"/>
      <c r="I114" s="88"/>
      <c r="J114" s="89" t="s">
        <v>2</v>
      </c>
      <c r="M114" s="88"/>
      <c r="N114" s="91"/>
      <c r="O114" s="41"/>
      <c r="P114" s="87"/>
      <c r="Q114" s="87"/>
      <c r="R114" s="87"/>
      <c r="S114" s="87"/>
    </row>
    <row r="115" ht="48.75" customHeight="1">
      <c r="A115" s="8" t="s">
        <v>3</v>
      </c>
      <c r="B115" s="8" t="s">
        <v>4</v>
      </c>
      <c r="C115" s="8" t="s">
        <v>5</v>
      </c>
      <c r="E115" s="9"/>
      <c r="F115" s="9"/>
      <c r="G115" s="10" t="s">
        <v>6</v>
      </c>
      <c r="H115" s="11" t="s">
        <v>235</v>
      </c>
      <c r="I115" s="12"/>
      <c r="J115" s="13">
        <v>1.0</v>
      </c>
      <c r="K115" s="13">
        <v>2.0</v>
      </c>
      <c r="L115" s="13">
        <v>3.0</v>
      </c>
      <c r="M115" s="10" t="s">
        <v>8</v>
      </c>
      <c r="N115" s="91"/>
      <c r="O115" s="41"/>
      <c r="P115" s="87"/>
      <c r="Q115" s="87"/>
      <c r="R115" s="87"/>
      <c r="S115" s="87"/>
    </row>
    <row r="116" ht="48.75" customHeight="1">
      <c r="A116" s="53">
        <v>1.0</v>
      </c>
      <c r="B116" s="18" t="s">
        <v>204</v>
      </c>
      <c r="C116" s="19" t="s">
        <v>205</v>
      </c>
      <c r="D116" s="12"/>
      <c r="E116" s="46" t="s">
        <v>206</v>
      </c>
      <c r="F116" s="47">
        <v>0.75</v>
      </c>
      <c r="G116" s="48"/>
      <c r="H116" s="49"/>
      <c r="I116" s="52"/>
      <c r="J116" s="51"/>
      <c r="K116" s="51"/>
      <c r="L116" s="51"/>
      <c r="M116" s="48"/>
      <c r="N116" s="91"/>
      <c r="O116" s="41"/>
      <c r="P116" s="87"/>
      <c r="Q116" s="87"/>
      <c r="R116" s="87"/>
      <c r="S116" s="87"/>
    </row>
    <row r="117" ht="48.75" customHeight="1">
      <c r="A117" s="53">
        <v>2.0</v>
      </c>
      <c r="B117" s="18" t="s">
        <v>208</v>
      </c>
      <c r="C117" s="19" t="s">
        <v>209</v>
      </c>
      <c r="D117" s="12"/>
      <c r="E117" s="31"/>
      <c r="F117" s="31"/>
      <c r="G117" s="48"/>
      <c r="H117" s="31"/>
      <c r="I117" s="52"/>
      <c r="J117" s="51"/>
      <c r="K117" s="51"/>
      <c r="L117" s="51"/>
      <c r="M117" s="48"/>
      <c r="N117" s="91"/>
      <c r="O117" s="41"/>
      <c r="P117" s="87"/>
      <c r="Q117" s="87"/>
      <c r="R117" s="87"/>
      <c r="S117" s="87"/>
    </row>
    <row r="118" ht="48.75" customHeight="1">
      <c r="A118" s="53">
        <v>3.0</v>
      </c>
      <c r="B118" s="18" t="s">
        <v>207</v>
      </c>
      <c r="C118" s="19" t="s">
        <v>211</v>
      </c>
      <c r="D118" s="12"/>
      <c r="E118" s="32" t="s">
        <v>206</v>
      </c>
      <c r="F118" s="33">
        <v>0.7847222222222222</v>
      </c>
      <c r="G118" s="34"/>
      <c r="H118" s="35"/>
      <c r="I118" s="18"/>
      <c r="J118" s="36"/>
      <c r="K118" s="36"/>
      <c r="L118" s="36"/>
      <c r="M118" s="34"/>
      <c r="N118" s="88"/>
      <c r="O118" s="88"/>
      <c r="P118" s="88"/>
      <c r="Q118" s="88"/>
      <c r="R118" s="88"/>
      <c r="S118" s="88"/>
    </row>
    <row r="119" ht="48.75" customHeight="1">
      <c r="A119" s="53">
        <v>4.0</v>
      </c>
      <c r="B119" s="18" t="s">
        <v>212</v>
      </c>
      <c r="C119" s="19" t="s">
        <v>52</v>
      </c>
      <c r="D119" s="12"/>
      <c r="E119" s="31"/>
      <c r="F119" s="31"/>
      <c r="G119" s="34"/>
      <c r="H119" s="31"/>
      <c r="I119" s="18"/>
      <c r="J119" s="36"/>
      <c r="K119" s="36"/>
      <c r="L119" s="36"/>
      <c r="M119" s="34"/>
      <c r="N119" s="14"/>
      <c r="O119" s="14"/>
      <c r="P119" s="15"/>
      <c r="Q119" s="15"/>
      <c r="R119" s="15"/>
      <c r="S119" s="15"/>
    </row>
    <row r="120" ht="48.75" customHeight="1">
      <c r="A120" s="53">
        <v>5.0</v>
      </c>
      <c r="B120" s="18" t="s">
        <v>214</v>
      </c>
      <c r="C120" s="19" t="s">
        <v>215</v>
      </c>
      <c r="D120" s="12"/>
      <c r="E120" s="46" t="s">
        <v>206</v>
      </c>
      <c r="F120" s="47">
        <v>0.8194444444444444</v>
      </c>
      <c r="G120" s="48"/>
      <c r="H120" s="49"/>
      <c r="I120" s="52"/>
      <c r="J120" s="51"/>
      <c r="K120" s="51"/>
      <c r="L120" s="51"/>
      <c r="M120" s="48"/>
      <c r="N120" s="91"/>
      <c r="O120" s="41"/>
      <c r="P120" s="87"/>
      <c r="Q120" s="87"/>
      <c r="R120" s="87"/>
      <c r="S120" s="87"/>
    </row>
    <row r="121" ht="48.75" customHeight="1">
      <c r="A121" s="53">
        <v>6.0</v>
      </c>
      <c r="B121" s="18" t="s">
        <v>210</v>
      </c>
      <c r="C121" s="19" t="s">
        <v>61</v>
      </c>
      <c r="D121" s="12"/>
      <c r="E121" s="31"/>
      <c r="F121" s="31"/>
      <c r="G121" s="48"/>
      <c r="H121" s="31"/>
      <c r="I121" s="52"/>
      <c r="J121" s="51"/>
      <c r="K121" s="51"/>
      <c r="L121" s="51"/>
      <c r="M121" s="48"/>
      <c r="N121" s="91"/>
      <c r="O121" s="41"/>
      <c r="P121" s="87"/>
      <c r="Q121" s="87"/>
      <c r="R121" s="87"/>
      <c r="S121" s="87"/>
    </row>
    <row r="122" ht="48.75" customHeight="1">
      <c r="A122" s="53">
        <v>7.0</v>
      </c>
      <c r="B122" s="18" t="s">
        <v>213</v>
      </c>
      <c r="C122" s="19" t="s">
        <v>217</v>
      </c>
      <c r="D122" s="12"/>
      <c r="E122" s="32" t="s">
        <v>206</v>
      </c>
      <c r="F122" s="33">
        <v>0.8541666666666666</v>
      </c>
      <c r="G122" s="34"/>
      <c r="H122" s="35"/>
      <c r="I122" s="18"/>
      <c r="J122" s="36"/>
      <c r="K122" s="36"/>
      <c r="L122" s="36"/>
      <c r="M122" s="34"/>
      <c r="N122" s="91"/>
      <c r="O122" s="41"/>
      <c r="P122" s="87"/>
      <c r="Q122" s="87"/>
      <c r="R122" s="87"/>
      <c r="S122" s="87"/>
    </row>
    <row r="123" ht="48.75" customHeight="1">
      <c r="A123" s="53">
        <v>8.0</v>
      </c>
      <c r="B123" s="18" t="s">
        <v>216</v>
      </c>
      <c r="C123" s="19" t="s">
        <v>219</v>
      </c>
      <c r="D123" s="12"/>
      <c r="E123" s="31"/>
      <c r="F123" s="31"/>
      <c r="G123" s="34"/>
      <c r="H123" s="31"/>
      <c r="I123" s="18"/>
      <c r="J123" s="36"/>
      <c r="K123" s="36"/>
      <c r="L123" s="36"/>
      <c r="M123" s="34"/>
      <c r="N123" s="91"/>
      <c r="O123" s="41"/>
      <c r="P123" s="87"/>
      <c r="Q123" s="87"/>
      <c r="R123" s="87"/>
      <c r="S123" s="87"/>
    </row>
    <row r="124" ht="48.75" customHeight="1">
      <c r="A124" s="90"/>
      <c r="B124" s="39"/>
      <c r="C124" s="39"/>
      <c r="E124" s="46" t="s">
        <v>206</v>
      </c>
      <c r="F124" s="47">
        <v>0.8888888888888888</v>
      </c>
      <c r="G124" s="48"/>
      <c r="H124" s="49"/>
      <c r="I124" s="52"/>
      <c r="J124" s="51"/>
      <c r="K124" s="51"/>
      <c r="L124" s="51"/>
      <c r="M124" s="48"/>
      <c r="N124" s="91"/>
      <c r="O124" s="41"/>
      <c r="P124" s="87"/>
      <c r="Q124" s="87"/>
      <c r="R124" s="87"/>
      <c r="S124" s="87"/>
    </row>
    <row r="125" ht="48.75" customHeight="1">
      <c r="A125" s="90"/>
      <c r="B125" s="39"/>
      <c r="C125" s="39"/>
      <c r="E125" s="31"/>
      <c r="F125" s="31"/>
      <c r="G125" s="48"/>
      <c r="H125" s="31"/>
      <c r="I125" s="52"/>
      <c r="J125" s="51"/>
      <c r="K125" s="51"/>
      <c r="L125" s="51"/>
      <c r="M125" s="48"/>
      <c r="N125" s="91"/>
      <c r="O125" s="41"/>
      <c r="P125" s="87"/>
      <c r="Q125" s="87"/>
      <c r="R125" s="87"/>
      <c r="S125" s="87"/>
    </row>
    <row r="126" ht="48.75" customHeight="1">
      <c r="A126" s="87"/>
      <c r="B126" s="87"/>
      <c r="C126" s="87"/>
      <c r="D126" s="87"/>
      <c r="E126" s="87"/>
      <c r="F126" s="87"/>
      <c r="G126" s="87"/>
      <c r="H126" s="87"/>
      <c r="I126" s="88"/>
      <c r="J126" s="89" t="s">
        <v>2</v>
      </c>
      <c r="M126" s="88"/>
      <c r="N126" s="91"/>
      <c r="O126" s="41"/>
      <c r="P126" s="87"/>
      <c r="Q126" s="87"/>
      <c r="R126" s="87"/>
      <c r="S126" s="87"/>
    </row>
    <row r="127" ht="48.75" customHeight="1">
      <c r="A127" s="8" t="s">
        <v>3</v>
      </c>
      <c r="B127" s="8" t="s">
        <v>4</v>
      </c>
      <c r="C127" s="8" t="s">
        <v>5</v>
      </c>
      <c r="E127" s="9"/>
      <c r="F127" s="9"/>
      <c r="G127" s="10" t="s">
        <v>6</v>
      </c>
      <c r="H127" s="11" t="s">
        <v>235</v>
      </c>
      <c r="I127" s="12"/>
      <c r="J127" s="13">
        <v>1.0</v>
      </c>
      <c r="K127" s="13">
        <v>2.0</v>
      </c>
      <c r="L127" s="13">
        <v>3.0</v>
      </c>
      <c r="M127" s="10" t="s">
        <v>8</v>
      </c>
      <c r="N127" s="91"/>
      <c r="O127" s="41"/>
      <c r="P127" s="87"/>
      <c r="Q127" s="87"/>
      <c r="R127" s="87"/>
      <c r="S127" s="87"/>
    </row>
    <row r="128" ht="48.75" customHeight="1">
      <c r="A128" s="53">
        <v>1.0</v>
      </c>
      <c r="B128" s="18" t="s">
        <v>204</v>
      </c>
      <c r="C128" s="19" t="s">
        <v>205</v>
      </c>
      <c r="D128" s="12"/>
      <c r="E128" s="46" t="s">
        <v>206</v>
      </c>
      <c r="F128" s="47">
        <v>0.75</v>
      </c>
      <c r="G128" s="48"/>
      <c r="H128" s="49"/>
      <c r="I128" s="52"/>
      <c r="J128" s="51"/>
      <c r="K128" s="51"/>
      <c r="L128" s="51"/>
      <c r="M128" s="48"/>
      <c r="N128" s="91"/>
      <c r="O128" s="41"/>
      <c r="P128" s="87"/>
      <c r="Q128" s="87"/>
      <c r="R128" s="87"/>
      <c r="S128" s="87"/>
    </row>
    <row r="129" ht="48.75" customHeight="1">
      <c r="A129" s="53">
        <v>2.0</v>
      </c>
      <c r="B129" s="18" t="s">
        <v>208</v>
      </c>
      <c r="C129" s="19" t="s">
        <v>209</v>
      </c>
      <c r="D129" s="12"/>
      <c r="E129" s="31"/>
      <c r="F129" s="31"/>
      <c r="G129" s="48"/>
      <c r="H129" s="31"/>
      <c r="I129" s="52"/>
      <c r="J129" s="51"/>
      <c r="K129" s="51"/>
      <c r="L129" s="51"/>
      <c r="M129" s="48"/>
      <c r="N129" s="91"/>
      <c r="O129" s="41"/>
      <c r="P129" s="87"/>
      <c r="Q129" s="87"/>
      <c r="R129" s="87"/>
      <c r="S129" s="87"/>
    </row>
    <row r="130" ht="48.75" customHeight="1">
      <c r="A130" s="53">
        <v>3.0</v>
      </c>
      <c r="B130" s="18" t="s">
        <v>207</v>
      </c>
      <c r="C130" s="19" t="s">
        <v>211</v>
      </c>
      <c r="D130" s="12"/>
      <c r="E130" s="32" t="s">
        <v>206</v>
      </c>
      <c r="F130" s="33">
        <v>0.7847222222222222</v>
      </c>
      <c r="G130" s="34"/>
      <c r="H130" s="35"/>
      <c r="I130" s="18"/>
      <c r="J130" s="36"/>
      <c r="K130" s="36"/>
      <c r="L130" s="36"/>
      <c r="M130" s="34"/>
      <c r="N130" s="91"/>
      <c r="O130" s="41"/>
      <c r="P130" s="87"/>
      <c r="Q130" s="87"/>
      <c r="R130" s="87"/>
      <c r="S130" s="87"/>
    </row>
    <row r="131" ht="48.75" customHeight="1">
      <c r="A131" s="53">
        <v>4.0</v>
      </c>
      <c r="B131" s="18" t="s">
        <v>212</v>
      </c>
      <c r="C131" s="19" t="s">
        <v>52</v>
      </c>
      <c r="D131" s="12"/>
      <c r="E131" s="31"/>
      <c r="F131" s="31"/>
      <c r="G131" s="34"/>
      <c r="H131" s="31"/>
      <c r="I131" s="18"/>
      <c r="J131" s="36"/>
      <c r="K131" s="36"/>
      <c r="L131" s="36"/>
      <c r="M131" s="34"/>
      <c r="N131" s="91"/>
      <c r="O131" s="41"/>
      <c r="P131" s="87"/>
      <c r="Q131" s="87"/>
      <c r="R131" s="87"/>
      <c r="S131" s="87"/>
    </row>
    <row r="132" ht="48.75" customHeight="1">
      <c r="A132" s="53">
        <v>5.0</v>
      </c>
      <c r="B132" s="18" t="s">
        <v>214</v>
      </c>
      <c r="C132" s="19" t="s">
        <v>215</v>
      </c>
      <c r="D132" s="12"/>
      <c r="E132" s="46" t="s">
        <v>206</v>
      </c>
      <c r="F132" s="47">
        <v>0.8194444444444444</v>
      </c>
      <c r="G132" s="48"/>
      <c r="H132" s="49"/>
      <c r="I132" s="52"/>
      <c r="J132" s="51"/>
      <c r="K132" s="51"/>
      <c r="L132" s="51"/>
      <c r="M132" s="48"/>
      <c r="N132" s="91"/>
      <c r="O132" s="41"/>
      <c r="P132" s="87"/>
      <c r="Q132" s="87"/>
      <c r="R132" s="87"/>
      <c r="S132" s="87"/>
    </row>
    <row r="133" ht="48.75" customHeight="1">
      <c r="A133" s="53">
        <v>6.0</v>
      </c>
      <c r="B133" s="18" t="s">
        <v>210</v>
      </c>
      <c r="C133" s="19" t="s">
        <v>61</v>
      </c>
      <c r="D133" s="12"/>
      <c r="E133" s="31"/>
      <c r="F133" s="31"/>
      <c r="G133" s="48"/>
      <c r="H133" s="31"/>
      <c r="I133" s="52"/>
      <c r="J133" s="51"/>
      <c r="K133" s="51"/>
      <c r="L133" s="51"/>
      <c r="M133" s="48"/>
      <c r="N133" s="91"/>
      <c r="O133" s="41"/>
      <c r="P133" s="87"/>
      <c r="Q133" s="87"/>
      <c r="R133" s="87"/>
      <c r="S133" s="87"/>
    </row>
    <row r="134" ht="48.75" customHeight="1">
      <c r="A134" s="53">
        <v>7.0</v>
      </c>
      <c r="B134" s="18" t="s">
        <v>213</v>
      </c>
      <c r="C134" s="19" t="s">
        <v>217</v>
      </c>
      <c r="D134" s="12"/>
      <c r="E134" s="32" t="s">
        <v>206</v>
      </c>
      <c r="F134" s="33">
        <v>0.8541666666666666</v>
      </c>
      <c r="G134" s="34"/>
      <c r="H134" s="35"/>
      <c r="I134" s="18"/>
      <c r="J134" s="36"/>
      <c r="K134" s="36"/>
      <c r="L134" s="36"/>
      <c r="M134" s="34"/>
      <c r="N134" s="91"/>
      <c r="O134" s="41"/>
      <c r="P134" s="87"/>
      <c r="Q134" s="87"/>
      <c r="R134" s="87"/>
      <c r="S134" s="87"/>
    </row>
    <row r="135" ht="48.75" customHeight="1">
      <c r="A135" s="53">
        <v>8.0</v>
      </c>
      <c r="B135" s="18" t="s">
        <v>216</v>
      </c>
      <c r="C135" s="19" t="s">
        <v>219</v>
      </c>
      <c r="D135" s="12"/>
      <c r="E135" s="31"/>
      <c r="F135" s="31"/>
      <c r="G135" s="34"/>
      <c r="H135" s="31"/>
      <c r="I135" s="18"/>
      <c r="J135" s="36"/>
      <c r="K135" s="36"/>
      <c r="L135" s="36"/>
      <c r="M135" s="34"/>
      <c r="N135" s="91"/>
      <c r="O135" s="41"/>
      <c r="P135" s="87"/>
      <c r="Q135" s="87"/>
      <c r="R135" s="87"/>
      <c r="S135" s="87"/>
    </row>
    <row r="136" ht="48.75" customHeight="1">
      <c r="A136" s="90"/>
      <c r="B136" s="39"/>
      <c r="C136" s="39"/>
      <c r="E136" s="46" t="s">
        <v>206</v>
      </c>
      <c r="F136" s="47">
        <v>0.8888888888888888</v>
      </c>
      <c r="G136" s="48"/>
      <c r="H136" s="49"/>
      <c r="I136" s="52"/>
      <c r="J136" s="51"/>
      <c r="K136" s="51"/>
      <c r="L136" s="51"/>
      <c r="M136" s="48"/>
      <c r="N136" s="91"/>
      <c r="O136" s="41"/>
      <c r="P136" s="87"/>
      <c r="Q136" s="87"/>
      <c r="R136" s="87"/>
      <c r="S136" s="87"/>
    </row>
    <row r="137" ht="48.75" customHeight="1">
      <c r="A137" s="90"/>
      <c r="B137" s="39"/>
      <c r="C137" s="39"/>
      <c r="E137" s="31"/>
      <c r="F137" s="31"/>
      <c r="G137" s="48"/>
      <c r="H137" s="31"/>
      <c r="I137" s="52"/>
      <c r="J137" s="51"/>
      <c r="K137" s="51"/>
      <c r="L137" s="51"/>
      <c r="M137" s="48"/>
      <c r="N137" s="91"/>
      <c r="O137" s="41"/>
      <c r="P137" s="87"/>
      <c r="Q137" s="87"/>
      <c r="R137" s="87"/>
      <c r="S137" s="87"/>
    </row>
    <row r="138" ht="48.75" customHeight="1">
      <c r="A138" s="87"/>
      <c r="B138" s="87"/>
      <c r="C138" s="87"/>
      <c r="D138" s="87"/>
      <c r="E138" s="87"/>
      <c r="F138" s="87"/>
      <c r="G138" s="87"/>
      <c r="H138" s="87"/>
      <c r="I138" s="88"/>
      <c r="J138" s="89" t="s">
        <v>2</v>
      </c>
      <c r="M138" s="88"/>
      <c r="N138" s="91"/>
      <c r="O138" s="41"/>
      <c r="P138" s="87"/>
      <c r="Q138" s="87"/>
      <c r="R138" s="87"/>
      <c r="S138" s="87"/>
    </row>
    <row r="139" ht="48.75" customHeight="1">
      <c r="A139" s="8" t="s">
        <v>3</v>
      </c>
      <c r="B139" s="8" t="s">
        <v>4</v>
      </c>
      <c r="C139" s="8" t="s">
        <v>5</v>
      </c>
      <c r="E139" s="9"/>
      <c r="F139" s="9"/>
      <c r="G139" s="10" t="s">
        <v>6</v>
      </c>
      <c r="H139" s="11" t="s">
        <v>235</v>
      </c>
      <c r="I139" s="12"/>
      <c r="J139" s="13">
        <v>1.0</v>
      </c>
      <c r="K139" s="13">
        <v>2.0</v>
      </c>
      <c r="L139" s="13">
        <v>3.0</v>
      </c>
      <c r="M139" s="10" t="s">
        <v>8</v>
      </c>
      <c r="N139" s="91"/>
      <c r="O139" s="41"/>
      <c r="P139" s="87"/>
      <c r="Q139" s="87"/>
      <c r="R139" s="87"/>
      <c r="S139" s="87"/>
    </row>
    <row r="140" ht="48.75" customHeight="1">
      <c r="A140" s="53">
        <v>1.0</v>
      </c>
      <c r="B140" s="18" t="s">
        <v>204</v>
      </c>
      <c r="C140" s="19" t="s">
        <v>205</v>
      </c>
      <c r="D140" s="12"/>
      <c r="E140" s="46" t="s">
        <v>206</v>
      </c>
      <c r="F140" s="47">
        <v>0.75</v>
      </c>
      <c r="G140" s="48"/>
      <c r="H140" s="49"/>
      <c r="I140" s="52"/>
      <c r="J140" s="51"/>
      <c r="K140" s="51"/>
      <c r="L140" s="51"/>
      <c r="M140" s="48"/>
      <c r="N140" s="91"/>
      <c r="O140" s="41"/>
      <c r="P140" s="87"/>
      <c r="Q140" s="87"/>
      <c r="R140" s="87"/>
      <c r="S140" s="87"/>
    </row>
    <row r="141" ht="48.75" customHeight="1">
      <c r="A141" s="53">
        <v>2.0</v>
      </c>
      <c r="B141" s="18" t="s">
        <v>208</v>
      </c>
      <c r="C141" s="19" t="s">
        <v>209</v>
      </c>
      <c r="D141" s="12"/>
      <c r="E141" s="31"/>
      <c r="F141" s="31"/>
      <c r="G141" s="48"/>
      <c r="H141" s="31"/>
      <c r="I141" s="52"/>
      <c r="J141" s="51"/>
      <c r="K141" s="51"/>
      <c r="L141" s="51"/>
      <c r="M141" s="48"/>
      <c r="N141" s="91"/>
      <c r="O141" s="41"/>
      <c r="P141" s="87"/>
      <c r="Q141" s="87"/>
      <c r="R141" s="87"/>
      <c r="S141" s="87"/>
    </row>
    <row r="142" ht="48.75" customHeight="1">
      <c r="A142" s="53">
        <v>3.0</v>
      </c>
      <c r="B142" s="18" t="s">
        <v>207</v>
      </c>
      <c r="C142" s="19" t="s">
        <v>211</v>
      </c>
      <c r="D142" s="12"/>
      <c r="E142" s="32" t="s">
        <v>206</v>
      </c>
      <c r="F142" s="33">
        <v>0.7847222222222222</v>
      </c>
      <c r="G142" s="34"/>
      <c r="H142" s="35"/>
      <c r="I142" s="18"/>
      <c r="J142" s="36"/>
      <c r="K142" s="36"/>
      <c r="L142" s="36"/>
      <c r="M142" s="34"/>
      <c r="N142" s="91"/>
      <c r="O142" s="41"/>
      <c r="P142" s="87"/>
      <c r="Q142" s="87"/>
      <c r="R142" s="87"/>
      <c r="S142" s="87"/>
    </row>
    <row r="143" ht="48.75" customHeight="1">
      <c r="A143" s="53">
        <v>4.0</v>
      </c>
      <c r="B143" s="18" t="s">
        <v>212</v>
      </c>
      <c r="C143" s="19" t="s">
        <v>52</v>
      </c>
      <c r="D143" s="12"/>
      <c r="E143" s="31"/>
      <c r="F143" s="31"/>
      <c r="G143" s="34"/>
      <c r="H143" s="31"/>
      <c r="I143" s="18"/>
      <c r="J143" s="36"/>
      <c r="K143" s="36"/>
      <c r="L143" s="36"/>
      <c r="M143" s="34"/>
      <c r="N143" s="91"/>
      <c r="O143" s="41"/>
      <c r="P143" s="87"/>
      <c r="Q143" s="87"/>
      <c r="R143" s="87"/>
      <c r="S143" s="87"/>
    </row>
    <row r="144" ht="48.75" customHeight="1">
      <c r="A144" s="53">
        <v>5.0</v>
      </c>
      <c r="B144" s="18" t="s">
        <v>214</v>
      </c>
      <c r="C144" s="19" t="s">
        <v>215</v>
      </c>
      <c r="D144" s="12"/>
      <c r="E144" s="46" t="s">
        <v>206</v>
      </c>
      <c r="F144" s="47">
        <v>0.8194444444444444</v>
      </c>
      <c r="G144" s="48"/>
      <c r="H144" s="49"/>
      <c r="I144" s="52"/>
      <c r="J144" s="51"/>
      <c r="K144" s="51"/>
      <c r="L144" s="51"/>
      <c r="M144" s="48"/>
      <c r="N144" s="88"/>
      <c r="O144" s="88"/>
      <c r="P144" s="88"/>
      <c r="Q144" s="88"/>
      <c r="R144" s="88"/>
      <c r="S144" s="88"/>
    </row>
    <row r="145" ht="48.75" customHeight="1">
      <c r="A145" s="53">
        <v>6.0</v>
      </c>
      <c r="B145" s="18" t="s">
        <v>210</v>
      </c>
      <c r="C145" s="19" t="s">
        <v>61</v>
      </c>
      <c r="D145" s="12"/>
      <c r="E145" s="31"/>
      <c r="F145" s="31"/>
      <c r="G145" s="48"/>
      <c r="H145" s="31"/>
      <c r="I145" s="52"/>
      <c r="J145" s="51"/>
      <c r="K145" s="51"/>
      <c r="L145" s="51"/>
      <c r="M145" s="48"/>
      <c r="N145" s="14"/>
      <c r="O145" s="14"/>
      <c r="P145" s="15"/>
      <c r="Q145" s="15"/>
      <c r="R145" s="15"/>
      <c r="S145" s="15"/>
    </row>
    <row r="146" ht="48.75" customHeight="1">
      <c r="A146" s="53">
        <v>7.0</v>
      </c>
      <c r="B146" s="18" t="s">
        <v>213</v>
      </c>
      <c r="C146" s="19" t="s">
        <v>217</v>
      </c>
      <c r="D146" s="12"/>
      <c r="E146" s="32" t="s">
        <v>206</v>
      </c>
      <c r="F146" s="33">
        <v>0.8541666666666666</v>
      </c>
      <c r="G146" s="34"/>
      <c r="H146" s="35"/>
      <c r="I146" s="18"/>
      <c r="J146" s="36"/>
      <c r="K146" s="36"/>
      <c r="L146" s="36"/>
      <c r="M146" s="34"/>
      <c r="N146" s="91"/>
      <c r="O146" s="41"/>
      <c r="P146" s="87"/>
      <c r="Q146" s="87"/>
      <c r="R146" s="87"/>
      <c r="S146" s="87"/>
    </row>
    <row r="147" ht="48.75" customHeight="1">
      <c r="A147" s="53">
        <v>8.0</v>
      </c>
      <c r="B147" s="18" t="s">
        <v>216</v>
      </c>
      <c r="C147" s="19" t="s">
        <v>219</v>
      </c>
      <c r="D147" s="12"/>
      <c r="E147" s="31"/>
      <c r="F147" s="31"/>
      <c r="G147" s="34"/>
      <c r="H147" s="31"/>
      <c r="I147" s="18"/>
      <c r="J147" s="36"/>
      <c r="K147" s="36"/>
      <c r="L147" s="36"/>
      <c r="M147" s="34"/>
      <c r="N147" s="91"/>
      <c r="O147" s="41"/>
      <c r="P147" s="87"/>
      <c r="Q147" s="87"/>
      <c r="R147" s="87"/>
      <c r="S147" s="87"/>
    </row>
    <row r="148" ht="48.75" customHeight="1">
      <c r="A148" s="90"/>
      <c r="B148" s="39"/>
      <c r="C148" s="39"/>
      <c r="E148" s="46" t="s">
        <v>206</v>
      </c>
      <c r="F148" s="47">
        <v>0.8888888888888888</v>
      </c>
      <c r="G148" s="48"/>
      <c r="H148" s="49"/>
      <c r="I148" s="52"/>
      <c r="J148" s="51"/>
      <c r="K148" s="51"/>
      <c r="L148" s="51"/>
      <c r="M148" s="48"/>
      <c r="N148" s="91"/>
      <c r="O148" s="41"/>
      <c r="P148" s="87"/>
      <c r="Q148" s="87"/>
      <c r="R148" s="87"/>
      <c r="S148" s="87"/>
    </row>
    <row r="149" ht="48.75" customHeight="1">
      <c r="A149" s="90"/>
      <c r="B149" s="39"/>
      <c r="C149" s="39"/>
      <c r="E149" s="31"/>
      <c r="F149" s="31"/>
      <c r="G149" s="48"/>
      <c r="H149" s="31"/>
      <c r="I149" s="52"/>
      <c r="J149" s="51"/>
      <c r="K149" s="51"/>
      <c r="L149" s="51"/>
      <c r="M149" s="48"/>
      <c r="N149" s="91"/>
      <c r="O149" s="41"/>
      <c r="P149" s="87"/>
      <c r="Q149" s="87"/>
      <c r="R149" s="87"/>
      <c r="S149" s="87"/>
    </row>
    <row r="150" ht="48.75" customHeight="1">
      <c r="A150" s="87"/>
      <c r="B150" s="87"/>
      <c r="C150" s="87"/>
      <c r="D150" s="87"/>
      <c r="E150" s="87"/>
      <c r="F150" s="87"/>
      <c r="G150" s="87"/>
      <c r="H150" s="87"/>
      <c r="I150" s="88"/>
      <c r="J150" s="89" t="s">
        <v>2</v>
      </c>
      <c r="M150" s="88"/>
      <c r="N150" s="91"/>
      <c r="O150" s="41"/>
      <c r="P150" s="87"/>
      <c r="Q150" s="87"/>
      <c r="R150" s="87"/>
      <c r="S150" s="87"/>
    </row>
    <row r="151" ht="48.75" customHeight="1">
      <c r="A151" s="8" t="s">
        <v>3</v>
      </c>
      <c r="B151" s="8" t="s">
        <v>4</v>
      </c>
      <c r="C151" s="8" t="s">
        <v>5</v>
      </c>
      <c r="E151" s="9"/>
      <c r="F151" s="9"/>
      <c r="G151" s="10" t="s">
        <v>6</v>
      </c>
      <c r="H151" s="11" t="s">
        <v>235</v>
      </c>
      <c r="I151" s="12"/>
      <c r="J151" s="13">
        <v>1.0</v>
      </c>
      <c r="K151" s="13">
        <v>2.0</v>
      </c>
      <c r="L151" s="13">
        <v>3.0</v>
      </c>
      <c r="M151" s="10" t="s">
        <v>8</v>
      </c>
      <c r="N151" s="91"/>
      <c r="O151" s="41"/>
      <c r="P151" s="87"/>
      <c r="Q151" s="87"/>
      <c r="R151" s="87"/>
      <c r="S151" s="87"/>
    </row>
    <row r="152" ht="48.75" customHeight="1">
      <c r="A152" s="53">
        <v>1.0</v>
      </c>
      <c r="B152" s="18" t="s">
        <v>204</v>
      </c>
      <c r="C152" s="19" t="s">
        <v>205</v>
      </c>
      <c r="D152" s="12"/>
      <c r="E152" s="46" t="s">
        <v>206</v>
      </c>
      <c r="F152" s="47">
        <v>0.75</v>
      </c>
      <c r="G152" s="48"/>
      <c r="H152" s="49"/>
      <c r="I152" s="52"/>
      <c r="J152" s="51"/>
      <c r="K152" s="51"/>
      <c r="L152" s="51"/>
      <c r="M152" s="48"/>
      <c r="N152" s="91"/>
      <c r="O152" s="41"/>
      <c r="P152" s="87"/>
      <c r="Q152" s="87"/>
      <c r="R152" s="87"/>
      <c r="S152" s="87"/>
    </row>
    <row r="153" ht="48.75" customHeight="1">
      <c r="A153" s="53">
        <v>2.0</v>
      </c>
      <c r="B153" s="18" t="s">
        <v>208</v>
      </c>
      <c r="C153" s="19" t="s">
        <v>209</v>
      </c>
      <c r="D153" s="12"/>
      <c r="E153" s="31"/>
      <c r="F153" s="31"/>
      <c r="G153" s="48"/>
      <c r="H153" s="31"/>
      <c r="I153" s="52"/>
      <c r="J153" s="51"/>
      <c r="K153" s="51"/>
      <c r="L153" s="51"/>
      <c r="M153" s="48"/>
      <c r="N153" s="91"/>
      <c r="O153" s="41"/>
      <c r="P153" s="87"/>
      <c r="Q153" s="87"/>
      <c r="R153" s="87"/>
      <c r="S153" s="87"/>
    </row>
    <row r="154" ht="48.75" customHeight="1">
      <c r="A154" s="53">
        <v>3.0</v>
      </c>
      <c r="B154" s="18" t="s">
        <v>207</v>
      </c>
      <c r="C154" s="19" t="s">
        <v>211</v>
      </c>
      <c r="D154" s="12"/>
      <c r="E154" s="32" t="s">
        <v>206</v>
      </c>
      <c r="F154" s="33">
        <v>0.7847222222222222</v>
      </c>
      <c r="G154" s="34"/>
      <c r="H154" s="35"/>
      <c r="I154" s="18"/>
      <c r="J154" s="36"/>
      <c r="K154" s="36"/>
      <c r="L154" s="36"/>
      <c r="M154" s="34"/>
      <c r="N154" s="91"/>
      <c r="O154" s="41"/>
      <c r="P154" s="87"/>
      <c r="Q154" s="87"/>
      <c r="R154" s="87"/>
      <c r="S154" s="87"/>
    </row>
    <row r="155" ht="48.75" customHeight="1">
      <c r="A155" s="53">
        <v>4.0</v>
      </c>
      <c r="B155" s="18" t="s">
        <v>212</v>
      </c>
      <c r="C155" s="19" t="s">
        <v>52</v>
      </c>
      <c r="D155" s="12"/>
      <c r="E155" s="31"/>
      <c r="F155" s="31"/>
      <c r="G155" s="34"/>
      <c r="H155" s="31"/>
      <c r="I155" s="18"/>
      <c r="J155" s="36"/>
      <c r="K155" s="36"/>
      <c r="L155" s="36"/>
      <c r="M155" s="34"/>
      <c r="N155" s="91"/>
      <c r="O155" s="41"/>
      <c r="P155" s="87"/>
      <c r="Q155" s="87"/>
      <c r="R155" s="87"/>
      <c r="S155" s="87"/>
    </row>
    <row r="156" ht="48.75" customHeight="1">
      <c r="A156" s="53">
        <v>5.0</v>
      </c>
      <c r="B156" s="18" t="s">
        <v>214</v>
      </c>
      <c r="C156" s="19" t="s">
        <v>215</v>
      </c>
      <c r="D156" s="12"/>
      <c r="E156" s="46" t="s">
        <v>206</v>
      </c>
      <c r="F156" s="47">
        <v>0.8194444444444444</v>
      </c>
      <c r="G156" s="48"/>
      <c r="H156" s="49"/>
      <c r="I156" s="52"/>
      <c r="J156" s="51"/>
      <c r="K156" s="51"/>
      <c r="L156" s="51"/>
      <c r="M156" s="48"/>
      <c r="N156" s="91"/>
      <c r="O156" s="41"/>
      <c r="P156" s="87"/>
      <c r="Q156" s="87"/>
      <c r="R156" s="87"/>
      <c r="S156" s="87"/>
    </row>
    <row r="157" ht="48.75" customHeight="1">
      <c r="A157" s="53">
        <v>6.0</v>
      </c>
      <c r="B157" s="18" t="s">
        <v>210</v>
      </c>
      <c r="C157" s="19" t="s">
        <v>61</v>
      </c>
      <c r="D157" s="12"/>
      <c r="E157" s="31"/>
      <c r="F157" s="31"/>
      <c r="G157" s="48"/>
      <c r="H157" s="31"/>
      <c r="I157" s="52"/>
      <c r="J157" s="51"/>
      <c r="K157" s="51"/>
      <c r="L157" s="51"/>
      <c r="M157" s="48"/>
      <c r="N157" s="91"/>
      <c r="O157" s="41"/>
      <c r="P157" s="87"/>
      <c r="Q157" s="87"/>
      <c r="R157" s="87"/>
      <c r="S157" s="87"/>
    </row>
    <row r="158" ht="48.75" customHeight="1">
      <c r="A158" s="53">
        <v>7.0</v>
      </c>
      <c r="B158" s="18" t="s">
        <v>213</v>
      </c>
      <c r="C158" s="19" t="s">
        <v>217</v>
      </c>
      <c r="D158" s="12"/>
      <c r="E158" s="32" t="s">
        <v>206</v>
      </c>
      <c r="F158" s="33">
        <v>0.8541666666666666</v>
      </c>
      <c r="G158" s="34"/>
      <c r="H158" s="35"/>
      <c r="I158" s="18"/>
      <c r="J158" s="36"/>
      <c r="K158" s="36"/>
      <c r="L158" s="36"/>
      <c r="M158" s="34"/>
      <c r="N158" s="91"/>
      <c r="O158" s="41"/>
      <c r="P158" s="87"/>
      <c r="Q158" s="87"/>
      <c r="R158" s="87"/>
      <c r="S158" s="87"/>
    </row>
    <row r="159" ht="48.75" customHeight="1">
      <c r="A159" s="53">
        <v>8.0</v>
      </c>
      <c r="B159" s="18" t="s">
        <v>216</v>
      </c>
      <c r="C159" s="19" t="s">
        <v>219</v>
      </c>
      <c r="D159" s="12"/>
      <c r="E159" s="31"/>
      <c r="F159" s="31"/>
      <c r="G159" s="34"/>
      <c r="H159" s="31"/>
      <c r="I159" s="18"/>
      <c r="J159" s="36"/>
      <c r="K159" s="36"/>
      <c r="L159" s="36"/>
      <c r="M159" s="34"/>
      <c r="N159" s="91"/>
      <c r="O159" s="41"/>
      <c r="P159" s="87"/>
      <c r="Q159" s="87"/>
      <c r="R159" s="87"/>
      <c r="S159" s="87"/>
    </row>
    <row r="160" ht="48.75" customHeight="1">
      <c r="A160" s="90"/>
      <c r="B160" s="39"/>
      <c r="C160" s="39"/>
      <c r="E160" s="46" t="s">
        <v>206</v>
      </c>
      <c r="F160" s="47">
        <v>0.8888888888888888</v>
      </c>
      <c r="G160" s="48"/>
      <c r="H160" s="49"/>
      <c r="I160" s="52"/>
      <c r="J160" s="51"/>
      <c r="K160" s="51"/>
      <c r="L160" s="51"/>
      <c r="M160" s="48"/>
      <c r="N160" s="91"/>
      <c r="O160" s="41"/>
      <c r="P160" s="87"/>
      <c r="Q160" s="87"/>
      <c r="R160" s="87"/>
      <c r="S160" s="87"/>
    </row>
    <row r="161" ht="48.75" customHeight="1">
      <c r="A161" s="90"/>
      <c r="B161" s="39"/>
      <c r="C161" s="39"/>
      <c r="E161" s="31"/>
      <c r="F161" s="31"/>
      <c r="G161" s="48"/>
      <c r="H161" s="31"/>
      <c r="I161" s="52"/>
      <c r="J161" s="51"/>
      <c r="K161" s="51"/>
      <c r="L161" s="51"/>
      <c r="M161" s="48"/>
      <c r="N161" s="91"/>
      <c r="O161" s="41"/>
      <c r="P161" s="87"/>
      <c r="Q161" s="87"/>
      <c r="R161" s="87"/>
      <c r="S161" s="87"/>
    </row>
    <row r="162" ht="48.75" customHeight="1">
      <c r="A162" s="87"/>
      <c r="B162" s="87"/>
      <c r="C162" s="87"/>
      <c r="D162" s="87"/>
      <c r="E162" s="87"/>
      <c r="F162" s="87"/>
      <c r="G162" s="87"/>
      <c r="H162" s="87"/>
      <c r="I162" s="88"/>
      <c r="J162" s="89" t="s">
        <v>2</v>
      </c>
      <c r="M162" s="88"/>
      <c r="N162" s="91"/>
      <c r="O162" s="41"/>
      <c r="P162" s="87"/>
      <c r="Q162" s="87"/>
      <c r="R162" s="87"/>
      <c r="S162" s="87"/>
    </row>
    <row r="163" ht="48.75" customHeight="1">
      <c r="A163" s="8" t="s">
        <v>3</v>
      </c>
      <c r="B163" s="8" t="s">
        <v>4</v>
      </c>
      <c r="C163" s="8" t="s">
        <v>5</v>
      </c>
      <c r="E163" s="9"/>
      <c r="F163" s="9"/>
      <c r="G163" s="10" t="s">
        <v>6</v>
      </c>
      <c r="H163" s="11" t="s">
        <v>235</v>
      </c>
      <c r="I163" s="12"/>
      <c r="J163" s="13">
        <v>1.0</v>
      </c>
      <c r="K163" s="13">
        <v>2.0</v>
      </c>
      <c r="L163" s="13">
        <v>3.0</v>
      </c>
      <c r="M163" s="10" t="s">
        <v>8</v>
      </c>
      <c r="N163" s="91"/>
      <c r="O163" s="41"/>
      <c r="P163" s="87"/>
      <c r="Q163" s="87"/>
      <c r="R163" s="87"/>
      <c r="S163" s="87"/>
    </row>
    <row r="164" ht="48.75" customHeight="1">
      <c r="A164" s="53">
        <v>1.0</v>
      </c>
      <c r="B164" s="18" t="s">
        <v>204</v>
      </c>
      <c r="C164" s="19" t="s">
        <v>205</v>
      </c>
      <c r="D164" s="12"/>
      <c r="E164" s="46" t="s">
        <v>206</v>
      </c>
      <c r="F164" s="47">
        <v>0.75</v>
      </c>
      <c r="G164" s="48"/>
      <c r="H164" s="49"/>
      <c r="I164" s="52"/>
      <c r="J164" s="51"/>
      <c r="K164" s="51"/>
      <c r="L164" s="51"/>
      <c r="M164" s="48"/>
      <c r="N164" s="91"/>
      <c r="O164" s="41"/>
      <c r="P164" s="87"/>
      <c r="Q164" s="87"/>
      <c r="R164" s="87"/>
      <c r="S164" s="87"/>
    </row>
    <row r="165" ht="48.75" customHeight="1">
      <c r="A165" s="53">
        <v>2.0</v>
      </c>
      <c r="B165" s="18" t="s">
        <v>208</v>
      </c>
      <c r="C165" s="19" t="s">
        <v>209</v>
      </c>
      <c r="D165" s="12"/>
      <c r="E165" s="31"/>
      <c r="F165" s="31"/>
      <c r="G165" s="48"/>
      <c r="H165" s="31"/>
      <c r="I165" s="52"/>
      <c r="J165" s="51"/>
      <c r="K165" s="51"/>
      <c r="L165" s="51"/>
      <c r="M165" s="48"/>
      <c r="N165" s="91"/>
      <c r="O165" s="41"/>
      <c r="P165" s="87"/>
      <c r="Q165" s="87"/>
      <c r="R165" s="87"/>
      <c r="S165" s="87"/>
    </row>
    <row r="166" ht="48.75" customHeight="1">
      <c r="A166" s="53">
        <v>3.0</v>
      </c>
      <c r="B166" s="18" t="s">
        <v>207</v>
      </c>
      <c r="C166" s="19" t="s">
        <v>211</v>
      </c>
      <c r="D166" s="12"/>
      <c r="E166" s="32" t="s">
        <v>206</v>
      </c>
      <c r="F166" s="33">
        <v>0.7847222222222222</v>
      </c>
      <c r="G166" s="34"/>
      <c r="H166" s="35"/>
      <c r="I166" s="18"/>
      <c r="J166" s="36"/>
      <c r="K166" s="36"/>
      <c r="L166" s="36"/>
      <c r="M166" s="34"/>
      <c r="N166" s="91"/>
      <c r="O166" s="41"/>
      <c r="P166" s="87"/>
      <c r="Q166" s="87"/>
      <c r="R166" s="87"/>
      <c r="S166" s="87"/>
    </row>
    <row r="167" ht="48.75" customHeight="1">
      <c r="A167" s="53">
        <v>4.0</v>
      </c>
      <c r="B167" s="18" t="s">
        <v>212</v>
      </c>
      <c r="C167" s="19" t="s">
        <v>52</v>
      </c>
      <c r="D167" s="12"/>
      <c r="E167" s="31"/>
      <c r="F167" s="31"/>
      <c r="G167" s="34"/>
      <c r="H167" s="31"/>
      <c r="I167" s="18"/>
      <c r="J167" s="36"/>
      <c r="K167" s="36"/>
      <c r="L167" s="36"/>
      <c r="M167" s="34"/>
      <c r="N167" s="91"/>
      <c r="O167" s="41"/>
      <c r="P167" s="87"/>
      <c r="Q167" s="87"/>
      <c r="R167" s="87"/>
      <c r="S167" s="87"/>
    </row>
    <row r="168" ht="48.75" customHeight="1">
      <c r="A168" s="53">
        <v>5.0</v>
      </c>
      <c r="B168" s="18" t="s">
        <v>214</v>
      </c>
      <c r="C168" s="19" t="s">
        <v>215</v>
      </c>
      <c r="D168" s="12"/>
      <c r="E168" s="46" t="s">
        <v>206</v>
      </c>
      <c r="F168" s="47">
        <v>0.8194444444444444</v>
      </c>
      <c r="G168" s="48"/>
      <c r="H168" s="49"/>
      <c r="I168" s="52"/>
      <c r="J168" s="51"/>
      <c r="K168" s="51"/>
      <c r="L168" s="51"/>
      <c r="M168" s="48"/>
      <c r="N168" s="91"/>
      <c r="O168" s="41"/>
      <c r="P168" s="87"/>
      <c r="Q168" s="87"/>
      <c r="R168" s="87"/>
      <c r="S168" s="87"/>
    </row>
    <row r="169" ht="48.75" customHeight="1">
      <c r="A169" s="53">
        <v>6.0</v>
      </c>
      <c r="B169" s="18" t="s">
        <v>210</v>
      </c>
      <c r="C169" s="19" t="s">
        <v>61</v>
      </c>
      <c r="D169" s="12"/>
      <c r="E169" s="31"/>
      <c r="F169" s="31"/>
      <c r="G169" s="48"/>
      <c r="H169" s="31"/>
      <c r="I169" s="52"/>
      <c r="J169" s="51"/>
      <c r="K169" s="51"/>
      <c r="L169" s="51"/>
      <c r="M169" s="48"/>
      <c r="N169" s="91"/>
      <c r="O169" s="41"/>
      <c r="P169" s="87"/>
      <c r="Q169" s="87"/>
      <c r="R169" s="87"/>
      <c r="S169" s="87"/>
    </row>
    <row r="170" ht="48.75" customHeight="1">
      <c r="A170" s="53">
        <v>7.0</v>
      </c>
      <c r="B170" s="18" t="s">
        <v>213</v>
      </c>
      <c r="C170" s="19" t="s">
        <v>217</v>
      </c>
      <c r="D170" s="12"/>
      <c r="E170" s="32" t="s">
        <v>206</v>
      </c>
      <c r="F170" s="33">
        <v>0.8541666666666666</v>
      </c>
      <c r="G170" s="34"/>
      <c r="H170" s="35"/>
      <c r="I170" s="18"/>
      <c r="J170" s="36"/>
      <c r="K170" s="36"/>
      <c r="L170" s="36"/>
      <c r="M170" s="34"/>
      <c r="N170" s="88"/>
      <c r="O170" s="88"/>
      <c r="P170" s="88"/>
      <c r="Q170" s="88"/>
      <c r="R170" s="88"/>
      <c r="S170" s="88"/>
    </row>
    <row r="171" ht="48.75" customHeight="1">
      <c r="A171" s="53">
        <v>8.0</v>
      </c>
      <c r="B171" s="18" t="s">
        <v>216</v>
      </c>
      <c r="C171" s="19" t="s">
        <v>219</v>
      </c>
      <c r="D171" s="12"/>
      <c r="E171" s="31"/>
      <c r="F171" s="31"/>
      <c r="G171" s="34"/>
      <c r="H171" s="31"/>
      <c r="I171" s="18"/>
      <c r="J171" s="36"/>
      <c r="K171" s="36"/>
      <c r="L171" s="36"/>
      <c r="M171" s="34"/>
      <c r="N171" s="14"/>
      <c r="O171" s="14"/>
      <c r="P171" s="15"/>
      <c r="Q171" s="15"/>
      <c r="R171" s="15"/>
      <c r="S171" s="15"/>
    </row>
    <row r="172" ht="48.75" customHeight="1">
      <c r="A172" s="90"/>
      <c r="B172" s="39"/>
      <c r="C172" s="39"/>
      <c r="E172" s="46" t="s">
        <v>206</v>
      </c>
      <c r="F172" s="47">
        <v>0.8888888888888888</v>
      </c>
      <c r="G172" s="48"/>
      <c r="H172" s="49"/>
      <c r="I172" s="52"/>
      <c r="J172" s="51"/>
      <c r="K172" s="51"/>
      <c r="L172" s="51"/>
      <c r="M172" s="48"/>
      <c r="N172" s="91"/>
      <c r="O172" s="41"/>
      <c r="P172" s="87"/>
      <c r="Q172" s="87"/>
      <c r="R172" s="87"/>
      <c r="S172" s="87"/>
    </row>
    <row r="173" ht="48.75" customHeight="1">
      <c r="A173" s="90"/>
      <c r="B173" s="39"/>
      <c r="C173" s="39"/>
      <c r="E173" s="31"/>
      <c r="F173" s="31"/>
      <c r="G173" s="48"/>
      <c r="H173" s="31"/>
      <c r="I173" s="52"/>
      <c r="J173" s="51"/>
      <c r="K173" s="51"/>
      <c r="L173" s="51"/>
      <c r="M173" s="48"/>
      <c r="N173" s="91"/>
      <c r="O173" s="41"/>
      <c r="P173" s="87"/>
      <c r="Q173" s="87"/>
      <c r="R173" s="87"/>
      <c r="S173" s="87"/>
    </row>
    <row r="174" ht="48.75" customHeight="1">
      <c r="A174" s="87"/>
      <c r="B174" s="87"/>
      <c r="C174" s="87"/>
      <c r="D174" s="87"/>
      <c r="E174" s="87"/>
      <c r="F174" s="87"/>
      <c r="G174" s="87"/>
      <c r="H174" s="87"/>
      <c r="I174" s="88"/>
      <c r="J174" s="89" t="s">
        <v>2</v>
      </c>
      <c r="M174" s="88"/>
      <c r="N174" s="91"/>
      <c r="O174" s="41"/>
      <c r="P174" s="87"/>
      <c r="Q174" s="87"/>
      <c r="R174" s="87"/>
      <c r="S174" s="87"/>
    </row>
    <row r="175" ht="48.75" customHeight="1">
      <c r="A175" s="8" t="s">
        <v>3</v>
      </c>
      <c r="B175" s="8" t="s">
        <v>4</v>
      </c>
      <c r="C175" s="8" t="s">
        <v>5</v>
      </c>
      <c r="E175" s="9"/>
      <c r="F175" s="9"/>
      <c r="G175" s="10" t="s">
        <v>6</v>
      </c>
      <c r="H175" s="11" t="s">
        <v>235</v>
      </c>
      <c r="I175" s="12"/>
      <c r="J175" s="13">
        <v>1.0</v>
      </c>
      <c r="K175" s="13">
        <v>2.0</v>
      </c>
      <c r="L175" s="13">
        <v>3.0</v>
      </c>
      <c r="M175" s="10" t="s">
        <v>8</v>
      </c>
      <c r="N175" s="91"/>
      <c r="O175" s="41"/>
      <c r="P175" s="87"/>
      <c r="Q175" s="87"/>
      <c r="R175" s="87"/>
      <c r="S175" s="87"/>
    </row>
    <row r="176" ht="48.75" customHeight="1">
      <c r="A176" s="53">
        <v>1.0</v>
      </c>
      <c r="B176" s="18" t="s">
        <v>204</v>
      </c>
      <c r="C176" s="19" t="s">
        <v>205</v>
      </c>
      <c r="D176" s="12"/>
      <c r="E176" s="46" t="s">
        <v>206</v>
      </c>
      <c r="F176" s="47">
        <v>0.75</v>
      </c>
      <c r="G176" s="48"/>
      <c r="H176" s="49"/>
      <c r="I176" s="52"/>
      <c r="J176" s="51"/>
      <c r="K176" s="51"/>
      <c r="L176" s="51"/>
      <c r="M176" s="48"/>
      <c r="N176" s="91"/>
      <c r="O176" s="41"/>
      <c r="P176" s="87"/>
      <c r="Q176" s="87"/>
      <c r="R176" s="87"/>
      <c r="S176" s="87"/>
    </row>
    <row r="177" ht="48.75" customHeight="1">
      <c r="A177" s="53">
        <v>2.0</v>
      </c>
      <c r="B177" s="18" t="s">
        <v>208</v>
      </c>
      <c r="C177" s="19" t="s">
        <v>209</v>
      </c>
      <c r="D177" s="12"/>
      <c r="E177" s="31"/>
      <c r="F177" s="31"/>
      <c r="G177" s="48"/>
      <c r="H177" s="31"/>
      <c r="I177" s="52"/>
      <c r="J177" s="51"/>
      <c r="K177" s="51"/>
      <c r="L177" s="51"/>
      <c r="M177" s="48"/>
      <c r="N177" s="91"/>
      <c r="O177" s="41"/>
      <c r="P177" s="87"/>
      <c r="Q177" s="87"/>
      <c r="R177" s="87"/>
      <c r="S177" s="87"/>
    </row>
    <row r="178" ht="48.75" customHeight="1">
      <c r="A178" s="53">
        <v>3.0</v>
      </c>
      <c r="B178" s="18" t="s">
        <v>207</v>
      </c>
      <c r="C178" s="19" t="s">
        <v>211</v>
      </c>
      <c r="D178" s="12"/>
      <c r="E178" s="32" t="s">
        <v>206</v>
      </c>
      <c r="F178" s="33">
        <v>0.7847222222222222</v>
      </c>
      <c r="G178" s="34"/>
      <c r="H178" s="35"/>
      <c r="I178" s="18"/>
      <c r="J178" s="36"/>
      <c r="K178" s="36"/>
      <c r="L178" s="36"/>
      <c r="M178" s="34"/>
      <c r="N178" s="91"/>
      <c r="O178" s="41"/>
      <c r="P178" s="87"/>
      <c r="Q178" s="87"/>
      <c r="R178" s="87"/>
      <c r="S178" s="87"/>
    </row>
    <row r="179" ht="48.75" customHeight="1">
      <c r="A179" s="53">
        <v>4.0</v>
      </c>
      <c r="B179" s="18" t="s">
        <v>212</v>
      </c>
      <c r="C179" s="19" t="s">
        <v>52</v>
      </c>
      <c r="D179" s="12"/>
      <c r="E179" s="31"/>
      <c r="F179" s="31"/>
      <c r="G179" s="34"/>
      <c r="H179" s="31"/>
      <c r="I179" s="18"/>
      <c r="J179" s="36"/>
      <c r="K179" s="36"/>
      <c r="L179" s="36"/>
      <c r="M179" s="34"/>
      <c r="N179" s="91"/>
      <c r="O179" s="41"/>
      <c r="P179" s="87"/>
      <c r="Q179" s="87"/>
      <c r="R179" s="87"/>
      <c r="S179" s="87"/>
    </row>
    <row r="180" ht="48.75" customHeight="1">
      <c r="A180" s="53">
        <v>5.0</v>
      </c>
      <c r="B180" s="18" t="s">
        <v>214</v>
      </c>
      <c r="C180" s="19" t="s">
        <v>215</v>
      </c>
      <c r="D180" s="12"/>
      <c r="E180" s="46" t="s">
        <v>206</v>
      </c>
      <c r="F180" s="47">
        <v>0.8194444444444444</v>
      </c>
      <c r="G180" s="48"/>
      <c r="H180" s="49"/>
      <c r="I180" s="52"/>
      <c r="J180" s="51"/>
      <c r="K180" s="51"/>
      <c r="L180" s="51"/>
      <c r="M180" s="48"/>
      <c r="N180" s="91"/>
      <c r="O180" s="41"/>
      <c r="P180" s="87"/>
      <c r="Q180" s="87"/>
      <c r="R180" s="87"/>
      <c r="S180" s="87"/>
    </row>
    <row r="181" ht="48.75" customHeight="1">
      <c r="A181" s="53">
        <v>6.0</v>
      </c>
      <c r="B181" s="18" t="s">
        <v>210</v>
      </c>
      <c r="C181" s="19" t="s">
        <v>61</v>
      </c>
      <c r="D181" s="12"/>
      <c r="E181" s="31"/>
      <c r="F181" s="31"/>
      <c r="G181" s="48"/>
      <c r="H181" s="31"/>
      <c r="I181" s="52"/>
      <c r="J181" s="51"/>
      <c r="K181" s="51"/>
      <c r="L181" s="51"/>
      <c r="M181" s="48"/>
      <c r="N181" s="91"/>
      <c r="O181" s="41"/>
      <c r="P181" s="87"/>
      <c r="Q181" s="87"/>
      <c r="R181" s="87"/>
      <c r="S181" s="87"/>
    </row>
    <row r="182" ht="48.75" customHeight="1">
      <c r="A182" s="53">
        <v>7.0</v>
      </c>
      <c r="B182" s="18" t="s">
        <v>213</v>
      </c>
      <c r="C182" s="19" t="s">
        <v>217</v>
      </c>
      <c r="D182" s="12"/>
      <c r="E182" s="32" t="s">
        <v>206</v>
      </c>
      <c r="F182" s="33">
        <v>0.8541666666666666</v>
      </c>
      <c r="G182" s="34"/>
      <c r="H182" s="35"/>
      <c r="I182" s="18"/>
      <c r="J182" s="36"/>
      <c r="K182" s="36"/>
      <c r="L182" s="36"/>
      <c r="M182" s="34"/>
      <c r="N182" s="91"/>
      <c r="O182" s="41"/>
      <c r="P182" s="87"/>
      <c r="Q182" s="87"/>
      <c r="R182" s="87"/>
      <c r="S182" s="87"/>
    </row>
    <row r="183" ht="48.75" customHeight="1">
      <c r="A183" s="53">
        <v>8.0</v>
      </c>
      <c r="B183" s="18" t="s">
        <v>216</v>
      </c>
      <c r="C183" s="19" t="s">
        <v>219</v>
      </c>
      <c r="D183" s="12"/>
      <c r="E183" s="31"/>
      <c r="F183" s="31"/>
      <c r="G183" s="34"/>
      <c r="H183" s="31"/>
      <c r="I183" s="18"/>
      <c r="J183" s="36"/>
      <c r="K183" s="36"/>
      <c r="L183" s="36"/>
      <c r="M183" s="34"/>
      <c r="N183" s="91"/>
      <c r="O183" s="41"/>
      <c r="P183" s="87"/>
      <c r="Q183" s="87"/>
      <c r="R183" s="87"/>
      <c r="S183" s="87"/>
    </row>
    <row r="184" ht="48.75" customHeight="1">
      <c r="A184" s="90"/>
      <c r="B184" s="39"/>
      <c r="C184" s="39"/>
      <c r="E184" s="46" t="s">
        <v>206</v>
      </c>
      <c r="F184" s="47">
        <v>0.8888888888888888</v>
      </c>
      <c r="G184" s="48"/>
      <c r="H184" s="49"/>
      <c r="I184" s="52"/>
      <c r="J184" s="51"/>
      <c r="K184" s="51"/>
      <c r="L184" s="51"/>
      <c r="M184" s="48"/>
      <c r="N184" s="91"/>
      <c r="O184" s="41"/>
      <c r="P184" s="87"/>
      <c r="Q184" s="87"/>
      <c r="R184" s="87"/>
      <c r="S184" s="87"/>
    </row>
    <row r="185" ht="48.75" customHeight="1">
      <c r="A185" s="90"/>
      <c r="B185" s="39"/>
      <c r="C185" s="39"/>
      <c r="E185" s="31"/>
      <c r="F185" s="31"/>
      <c r="G185" s="48"/>
      <c r="H185" s="31"/>
      <c r="I185" s="52"/>
      <c r="J185" s="51"/>
      <c r="K185" s="51"/>
      <c r="L185" s="51"/>
      <c r="M185" s="48"/>
      <c r="N185" s="91"/>
      <c r="O185" s="41"/>
      <c r="P185" s="87"/>
      <c r="Q185" s="87"/>
      <c r="R185" s="87"/>
      <c r="S185" s="87"/>
    </row>
    <row r="186" ht="48.75" customHeight="1">
      <c r="A186" s="87"/>
      <c r="B186" s="87"/>
      <c r="C186" s="87"/>
      <c r="D186" s="87"/>
      <c r="E186" s="87"/>
      <c r="F186" s="87"/>
      <c r="G186" s="87"/>
      <c r="H186" s="87"/>
      <c r="I186" s="88"/>
      <c r="J186" s="89" t="s">
        <v>2</v>
      </c>
      <c r="M186" s="88"/>
      <c r="N186" s="91"/>
      <c r="O186" s="41"/>
      <c r="P186" s="87"/>
      <c r="Q186" s="87"/>
      <c r="R186" s="87"/>
      <c r="S186" s="87"/>
    </row>
    <row r="187" ht="48.75" customHeight="1">
      <c r="A187" s="8" t="s">
        <v>3</v>
      </c>
      <c r="B187" s="8" t="s">
        <v>4</v>
      </c>
      <c r="C187" s="8" t="s">
        <v>5</v>
      </c>
      <c r="E187" s="9"/>
      <c r="F187" s="9"/>
      <c r="G187" s="10" t="s">
        <v>6</v>
      </c>
      <c r="H187" s="11" t="s">
        <v>235</v>
      </c>
      <c r="I187" s="12"/>
      <c r="J187" s="13">
        <v>1.0</v>
      </c>
      <c r="K187" s="13">
        <v>2.0</v>
      </c>
      <c r="L187" s="13">
        <v>3.0</v>
      </c>
      <c r="M187" s="10" t="s">
        <v>8</v>
      </c>
      <c r="N187" s="91"/>
      <c r="O187" s="41"/>
      <c r="P187" s="87"/>
      <c r="Q187" s="87"/>
      <c r="R187" s="87"/>
      <c r="S187" s="87"/>
    </row>
    <row r="188" ht="48.75" customHeight="1">
      <c r="A188" s="53">
        <v>1.0</v>
      </c>
      <c r="B188" s="18" t="s">
        <v>204</v>
      </c>
      <c r="C188" s="19" t="s">
        <v>205</v>
      </c>
      <c r="D188" s="12"/>
      <c r="E188" s="46" t="s">
        <v>206</v>
      </c>
      <c r="F188" s="47">
        <v>0.75</v>
      </c>
      <c r="G188" s="48"/>
      <c r="H188" s="49"/>
      <c r="I188" s="52"/>
      <c r="J188" s="51"/>
      <c r="K188" s="51"/>
      <c r="L188" s="51"/>
      <c r="M188" s="48"/>
      <c r="N188" s="91"/>
      <c r="O188" s="41"/>
      <c r="P188" s="87"/>
      <c r="Q188" s="87"/>
      <c r="R188" s="87"/>
      <c r="S188" s="87"/>
    </row>
    <row r="189" ht="48.75" customHeight="1">
      <c r="A189" s="53">
        <v>2.0</v>
      </c>
      <c r="B189" s="18" t="s">
        <v>208</v>
      </c>
      <c r="C189" s="19" t="s">
        <v>209</v>
      </c>
      <c r="D189" s="12"/>
      <c r="E189" s="31"/>
      <c r="F189" s="31"/>
      <c r="G189" s="48"/>
      <c r="H189" s="31"/>
      <c r="I189" s="52"/>
      <c r="J189" s="51"/>
      <c r="K189" s="51"/>
      <c r="L189" s="51"/>
      <c r="M189" s="48"/>
      <c r="N189" s="91"/>
      <c r="O189" s="41"/>
      <c r="P189" s="87"/>
      <c r="Q189" s="87"/>
      <c r="R189" s="87"/>
      <c r="S189" s="87"/>
    </row>
    <row r="190" ht="48.75" customHeight="1">
      <c r="A190" s="53">
        <v>3.0</v>
      </c>
      <c r="B190" s="18" t="s">
        <v>207</v>
      </c>
      <c r="C190" s="19" t="s">
        <v>211</v>
      </c>
      <c r="D190" s="12"/>
      <c r="E190" s="32" t="s">
        <v>206</v>
      </c>
      <c r="F190" s="33">
        <v>0.7847222222222222</v>
      </c>
      <c r="G190" s="34"/>
      <c r="H190" s="35"/>
      <c r="I190" s="18"/>
      <c r="J190" s="36"/>
      <c r="K190" s="36"/>
      <c r="L190" s="36"/>
      <c r="M190" s="34"/>
      <c r="N190" s="91"/>
      <c r="O190" s="41"/>
      <c r="P190" s="87"/>
      <c r="Q190" s="87"/>
      <c r="R190" s="87"/>
      <c r="S190" s="87"/>
    </row>
    <row r="191" ht="48.75" customHeight="1">
      <c r="A191" s="53">
        <v>4.0</v>
      </c>
      <c r="B191" s="18" t="s">
        <v>212</v>
      </c>
      <c r="C191" s="19" t="s">
        <v>52</v>
      </c>
      <c r="D191" s="12"/>
      <c r="E191" s="31"/>
      <c r="F191" s="31"/>
      <c r="G191" s="34"/>
      <c r="H191" s="31"/>
      <c r="I191" s="18"/>
      <c r="J191" s="36"/>
      <c r="K191" s="36"/>
      <c r="L191" s="36"/>
      <c r="M191" s="34"/>
      <c r="N191" s="91"/>
      <c r="O191" s="41"/>
      <c r="P191" s="87"/>
      <c r="Q191" s="87"/>
      <c r="R191" s="87"/>
      <c r="S191" s="87"/>
    </row>
    <row r="192" ht="48.75" customHeight="1">
      <c r="A192" s="53">
        <v>5.0</v>
      </c>
      <c r="B192" s="18" t="s">
        <v>214</v>
      </c>
      <c r="C192" s="19" t="s">
        <v>215</v>
      </c>
      <c r="D192" s="12"/>
      <c r="E192" s="46" t="s">
        <v>206</v>
      </c>
      <c r="F192" s="47">
        <v>0.8194444444444444</v>
      </c>
      <c r="G192" s="48"/>
      <c r="H192" s="49"/>
      <c r="I192" s="52"/>
      <c r="J192" s="51"/>
      <c r="K192" s="51"/>
      <c r="L192" s="51"/>
      <c r="M192" s="48"/>
      <c r="N192" s="91"/>
      <c r="O192" s="41"/>
      <c r="P192" s="87"/>
      <c r="Q192" s="87"/>
      <c r="R192" s="87"/>
      <c r="S192" s="87"/>
    </row>
    <row r="193" ht="48.75" customHeight="1">
      <c r="A193" s="53">
        <v>6.0</v>
      </c>
      <c r="B193" s="18" t="s">
        <v>210</v>
      </c>
      <c r="C193" s="19" t="s">
        <v>61</v>
      </c>
      <c r="D193" s="12"/>
      <c r="E193" s="31"/>
      <c r="F193" s="31"/>
      <c r="G193" s="48"/>
      <c r="H193" s="31"/>
      <c r="I193" s="52"/>
      <c r="J193" s="51"/>
      <c r="K193" s="51"/>
      <c r="L193" s="51"/>
      <c r="M193" s="48"/>
      <c r="N193" s="91"/>
      <c r="O193" s="41"/>
      <c r="P193" s="87"/>
      <c r="Q193" s="87"/>
      <c r="R193" s="87"/>
      <c r="S193" s="87"/>
    </row>
    <row r="194" ht="48.75" customHeight="1">
      <c r="A194" s="53">
        <v>7.0</v>
      </c>
      <c r="B194" s="18" t="s">
        <v>213</v>
      </c>
      <c r="C194" s="19" t="s">
        <v>217</v>
      </c>
      <c r="D194" s="12"/>
      <c r="E194" s="32" t="s">
        <v>206</v>
      </c>
      <c r="F194" s="33">
        <v>0.8541666666666666</v>
      </c>
      <c r="G194" s="34"/>
      <c r="H194" s="35"/>
      <c r="I194" s="18"/>
      <c r="J194" s="36"/>
      <c r="K194" s="36"/>
      <c r="L194" s="36"/>
      <c r="M194" s="34"/>
      <c r="N194" s="91"/>
      <c r="O194" s="41"/>
      <c r="P194" s="87"/>
      <c r="Q194" s="87"/>
      <c r="R194" s="87"/>
      <c r="S194" s="87"/>
    </row>
    <row r="195" ht="48.75" customHeight="1">
      <c r="A195" s="53">
        <v>8.0</v>
      </c>
      <c r="B195" s="18" t="s">
        <v>216</v>
      </c>
      <c r="C195" s="19" t="s">
        <v>219</v>
      </c>
      <c r="D195" s="12"/>
      <c r="E195" s="31"/>
      <c r="F195" s="31"/>
      <c r="G195" s="34"/>
      <c r="H195" s="31"/>
      <c r="I195" s="18"/>
      <c r="J195" s="36"/>
      <c r="K195" s="36"/>
      <c r="L195" s="36"/>
      <c r="M195" s="34"/>
      <c r="N195" s="91"/>
      <c r="O195" s="41"/>
      <c r="P195" s="87"/>
      <c r="Q195" s="87"/>
      <c r="R195" s="87"/>
      <c r="S195" s="87"/>
    </row>
    <row r="196" ht="48.75" customHeight="1">
      <c r="A196" s="90"/>
      <c r="B196" s="39"/>
      <c r="C196" s="39"/>
      <c r="E196" s="46" t="s">
        <v>206</v>
      </c>
      <c r="F196" s="47">
        <v>0.8888888888888888</v>
      </c>
      <c r="G196" s="48"/>
      <c r="H196" s="49"/>
      <c r="I196" s="52"/>
      <c r="J196" s="51"/>
      <c r="K196" s="51"/>
      <c r="L196" s="51"/>
      <c r="M196" s="48"/>
      <c r="N196" s="88"/>
      <c r="O196" s="88"/>
      <c r="P196" s="88"/>
      <c r="Q196" s="88"/>
      <c r="R196" s="88"/>
      <c r="S196" s="88"/>
    </row>
    <row r="197" ht="48.75" customHeight="1">
      <c r="A197" s="90"/>
      <c r="B197" s="39"/>
      <c r="C197" s="39"/>
      <c r="E197" s="31"/>
      <c r="F197" s="31"/>
      <c r="G197" s="48"/>
      <c r="H197" s="31"/>
      <c r="I197" s="52"/>
      <c r="J197" s="51"/>
      <c r="K197" s="51"/>
      <c r="L197" s="51"/>
      <c r="M197" s="48"/>
      <c r="N197" s="14"/>
      <c r="O197" s="14"/>
      <c r="P197" s="15"/>
      <c r="Q197" s="15"/>
      <c r="R197" s="15"/>
      <c r="S197" s="15"/>
    </row>
    <row r="198" ht="48.75" customHeight="1">
      <c r="A198" s="87"/>
      <c r="B198" s="87"/>
      <c r="C198" s="87"/>
      <c r="D198" s="87"/>
      <c r="E198" s="87"/>
      <c r="F198" s="87"/>
      <c r="G198" s="87"/>
      <c r="H198" s="87"/>
      <c r="I198" s="88"/>
      <c r="J198" s="89" t="s">
        <v>2</v>
      </c>
      <c r="M198" s="88"/>
      <c r="N198" s="91"/>
      <c r="O198" s="41"/>
      <c r="P198" s="87"/>
      <c r="Q198" s="87"/>
      <c r="R198" s="87"/>
      <c r="S198" s="87"/>
    </row>
    <row r="199" ht="48.75" customHeight="1">
      <c r="A199" s="8" t="s">
        <v>3</v>
      </c>
      <c r="B199" s="8" t="s">
        <v>4</v>
      </c>
      <c r="C199" s="8" t="s">
        <v>5</v>
      </c>
      <c r="E199" s="9"/>
      <c r="F199" s="9"/>
      <c r="G199" s="10" t="s">
        <v>6</v>
      </c>
      <c r="H199" s="11" t="s">
        <v>235</v>
      </c>
      <c r="I199" s="12"/>
      <c r="J199" s="13">
        <v>1.0</v>
      </c>
      <c r="K199" s="13">
        <v>2.0</v>
      </c>
      <c r="L199" s="13">
        <v>3.0</v>
      </c>
      <c r="M199" s="10" t="s">
        <v>8</v>
      </c>
      <c r="N199" s="91"/>
      <c r="O199" s="41"/>
      <c r="P199" s="87"/>
      <c r="Q199" s="87"/>
      <c r="R199" s="87"/>
      <c r="S199" s="87"/>
    </row>
    <row r="200" ht="48.75" customHeight="1">
      <c r="A200" s="53">
        <v>1.0</v>
      </c>
      <c r="B200" s="18" t="s">
        <v>204</v>
      </c>
      <c r="C200" s="19" t="s">
        <v>205</v>
      </c>
      <c r="D200" s="12"/>
      <c r="E200" s="46" t="s">
        <v>206</v>
      </c>
      <c r="F200" s="47">
        <v>0.75</v>
      </c>
      <c r="G200" s="48"/>
      <c r="H200" s="49"/>
      <c r="I200" s="52"/>
      <c r="J200" s="51"/>
      <c r="K200" s="51"/>
      <c r="L200" s="51"/>
      <c r="M200" s="48"/>
      <c r="N200" s="91"/>
      <c r="O200" s="41"/>
      <c r="P200" s="87"/>
      <c r="Q200" s="87"/>
      <c r="R200" s="87"/>
      <c r="S200" s="87"/>
    </row>
    <row r="201" ht="48.75" customHeight="1">
      <c r="A201" s="53">
        <v>2.0</v>
      </c>
      <c r="B201" s="18" t="s">
        <v>208</v>
      </c>
      <c r="C201" s="19" t="s">
        <v>209</v>
      </c>
      <c r="D201" s="12"/>
      <c r="E201" s="31"/>
      <c r="F201" s="31"/>
      <c r="G201" s="48"/>
      <c r="H201" s="31"/>
      <c r="I201" s="52"/>
      <c r="J201" s="51"/>
      <c r="K201" s="51"/>
      <c r="L201" s="51"/>
      <c r="M201" s="48"/>
      <c r="N201" s="91"/>
      <c r="O201" s="41"/>
      <c r="P201" s="87"/>
      <c r="Q201" s="87"/>
      <c r="R201" s="87"/>
      <c r="S201" s="87"/>
    </row>
    <row r="202" ht="48.75" customHeight="1">
      <c r="A202" s="53">
        <v>3.0</v>
      </c>
      <c r="B202" s="18" t="s">
        <v>207</v>
      </c>
      <c r="C202" s="19" t="s">
        <v>211</v>
      </c>
      <c r="D202" s="12"/>
      <c r="E202" s="32" t="s">
        <v>206</v>
      </c>
      <c r="F202" s="33">
        <v>0.7847222222222222</v>
      </c>
      <c r="G202" s="34"/>
      <c r="H202" s="35"/>
      <c r="I202" s="18"/>
      <c r="J202" s="36"/>
      <c r="K202" s="36"/>
      <c r="L202" s="36"/>
      <c r="M202" s="34"/>
      <c r="N202" s="91"/>
      <c r="O202" s="41"/>
      <c r="P202" s="87"/>
      <c r="Q202" s="87"/>
      <c r="R202" s="87"/>
      <c r="S202" s="87"/>
    </row>
    <row r="203" ht="48.75" customHeight="1">
      <c r="A203" s="53">
        <v>4.0</v>
      </c>
      <c r="B203" s="18" t="s">
        <v>212</v>
      </c>
      <c r="C203" s="19" t="s">
        <v>52</v>
      </c>
      <c r="D203" s="12"/>
      <c r="E203" s="31"/>
      <c r="F203" s="31"/>
      <c r="G203" s="34"/>
      <c r="H203" s="31"/>
      <c r="I203" s="18"/>
      <c r="J203" s="36"/>
      <c r="K203" s="36"/>
      <c r="L203" s="36"/>
      <c r="M203" s="34"/>
      <c r="N203" s="91"/>
      <c r="O203" s="41"/>
      <c r="P203" s="87"/>
      <c r="Q203" s="87"/>
      <c r="R203" s="87"/>
      <c r="S203" s="87"/>
    </row>
    <row r="204" ht="48.75" customHeight="1">
      <c r="A204" s="53">
        <v>5.0</v>
      </c>
      <c r="B204" s="18" t="s">
        <v>214</v>
      </c>
      <c r="C204" s="19" t="s">
        <v>215</v>
      </c>
      <c r="D204" s="12"/>
      <c r="E204" s="46" t="s">
        <v>206</v>
      </c>
      <c r="F204" s="47">
        <v>0.8194444444444444</v>
      </c>
      <c r="G204" s="48"/>
      <c r="H204" s="49"/>
      <c r="I204" s="52"/>
      <c r="J204" s="51"/>
      <c r="K204" s="51"/>
      <c r="L204" s="51"/>
      <c r="M204" s="48"/>
      <c r="N204" s="91"/>
      <c r="O204" s="41"/>
      <c r="P204" s="87"/>
      <c r="Q204" s="87"/>
      <c r="R204" s="87"/>
      <c r="S204" s="87"/>
    </row>
    <row r="205" ht="48.75" customHeight="1">
      <c r="A205" s="53">
        <v>6.0</v>
      </c>
      <c r="B205" s="18" t="s">
        <v>210</v>
      </c>
      <c r="C205" s="19" t="s">
        <v>61</v>
      </c>
      <c r="D205" s="12"/>
      <c r="E205" s="31"/>
      <c r="F205" s="31"/>
      <c r="G205" s="48"/>
      <c r="H205" s="31"/>
      <c r="I205" s="52"/>
      <c r="J205" s="51"/>
      <c r="K205" s="51"/>
      <c r="L205" s="51"/>
      <c r="M205" s="48"/>
      <c r="N205" s="91"/>
      <c r="O205" s="41"/>
      <c r="P205" s="87"/>
      <c r="Q205" s="87"/>
      <c r="R205" s="87"/>
      <c r="S205" s="87"/>
    </row>
    <row r="206" ht="48.75" customHeight="1">
      <c r="A206" s="53">
        <v>7.0</v>
      </c>
      <c r="B206" s="18" t="s">
        <v>213</v>
      </c>
      <c r="C206" s="19" t="s">
        <v>217</v>
      </c>
      <c r="D206" s="12"/>
      <c r="E206" s="32" t="s">
        <v>206</v>
      </c>
      <c r="F206" s="33">
        <v>0.8541666666666666</v>
      </c>
      <c r="G206" s="34"/>
      <c r="H206" s="35"/>
      <c r="I206" s="18"/>
      <c r="J206" s="36"/>
      <c r="K206" s="36"/>
      <c r="L206" s="36"/>
      <c r="M206" s="34"/>
      <c r="N206" s="91"/>
      <c r="O206" s="41"/>
      <c r="P206" s="87"/>
      <c r="Q206" s="87"/>
      <c r="R206" s="87"/>
      <c r="S206" s="87"/>
    </row>
    <row r="207" ht="48.75" customHeight="1">
      <c r="A207" s="53">
        <v>8.0</v>
      </c>
      <c r="B207" s="18" t="s">
        <v>216</v>
      </c>
      <c r="C207" s="19" t="s">
        <v>219</v>
      </c>
      <c r="D207" s="12"/>
      <c r="E207" s="31"/>
      <c r="F207" s="31"/>
      <c r="G207" s="34"/>
      <c r="H207" s="31"/>
      <c r="I207" s="18"/>
      <c r="J207" s="36"/>
      <c r="K207" s="36"/>
      <c r="L207" s="36"/>
      <c r="M207" s="34"/>
      <c r="N207" s="91"/>
      <c r="O207" s="41"/>
      <c r="P207" s="87"/>
      <c r="Q207" s="87"/>
      <c r="R207" s="87"/>
      <c r="S207" s="87"/>
    </row>
    <row r="208" ht="48.75" customHeight="1">
      <c r="A208" s="90"/>
      <c r="B208" s="39"/>
      <c r="C208" s="39"/>
      <c r="E208" s="46" t="s">
        <v>206</v>
      </c>
      <c r="F208" s="47">
        <v>0.8888888888888888</v>
      </c>
      <c r="G208" s="48"/>
      <c r="H208" s="49"/>
      <c r="I208" s="52"/>
      <c r="J208" s="51"/>
      <c r="K208" s="51"/>
      <c r="L208" s="51"/>
      <c r="M208" s="48"/>
      <c r="N208" s="91"/>
      <c r="O208" s="41"/>
      <c r="P208" s="87"/>
      <c r="Q208" s="87"/>
      <c r="R208" s="87"/>
      <c r="S208" s="87"/>
    </row>
    <row r="209" ht="48.75" customHeight="1">
      <c r="A209" s="90"/>
      <c r="B209" s="39"/>
      <c r="C209" s="39"/>
      <c r="E209" s="31"/>
      <c r="F209" s="31"/>
      <c r="G209" s="48"/>
      <c r="H209" s="31"/>
      <c r="I209" s="52"/>
      <c r="J209" s="51"/>
      <c r="K209" s="51"/>
      <c r="L209" s="51"/>
      <c r="M209" s="48"/>
      <c r="N209" s="91"/>
      <c r="O209" s="41"/>
      <c r="P209" s="87"/>
      <c r="Q209" s="87"/>
      <c r="R209" s="87"/>
      <c r="S209" s="87"/>
    </row>
    <row r="210" ht="48.75" customHeight="1">
      <c r="A210" s="87"/>
      <c r="B210" s="87"/>
      <c r="C210" s="87"/>
      <c r="D210" s="87"/>
      <c r="E210" s="87"/>
      <c r="F210" s="87"/>
      <c r="G210" s="87"/>
      <c r="H210" s="87"/>
      <c r="I210" s="88"/>
      <c r="J210" s="89" t="s">
        <v>2</v>
      </c>
      <c r="M210" s="88"/>
      <c r="N210" s="91"/>
      <c r="O210" s="41"/>
      <c r="P210" s="87"/>
      <c r="Q210" s="87"/>
      <c r="R210" s="87"/>
      <c r="S210" s="87"/>
    </row>
    <row r="211" ht="48.75" customHeight="1">
      <c r="A211" s="8" t="s">
        <v>3</v>
      </c>
      <c r="B211" s="8" t="s">
        <v>4</v>
      </c>
      <c r="C211" s="8" t="s">
        <v>5</v>
      </c>
      <c r="E211" s="9"/>
      <c r="F211" s="9"/>
      <c r="G211" s="10" t="s">
        <v>6</v>
      </c>
      <c r="H211" s="11" t="s">
        <v>235</v>
      </c>
      <c r="I211" s="12"/>
      <c r="J211" s="13">
        <v>1.0</v>
      </c>
      <c r="K211" s="13">
        <v>2.0</v>
      </c>
      <c r="L211" s="13">
        <v>3.0</v>
      </c>
      <c r="M211" s="10" t="s">
        <v>8</v>
      </c>
      <c r="N211" s="91"/>
      <c r="O211" s="41"/>
      <c r="P211" s="87"/>
      <c r="Q211" s="87"/>
      <c r="R211" s="87"/>
      <c r="S211" s="87"/>
    </row>
    <row r="212" ht="48.75" customHeight="1">
      <c r="A212" s="53">
        <v>1.0</v>
      </c>
      <c r="B212" s="18" t="s">
        <v>204</v>
      </c>
      <c r="C212" s="19" t="s">
        <v>205</v>
      </c>
      <c r="D212" s="12"/>
      <c r="E212" s="46" t="s">
        <v>206</v>
      </c>
      <c r="F212" s="47">
        <v>0.75</v>
      </c>
      <c r="G212" s="48"/>
      <c r="H212" s="49"/>
      <c r="I212" s="52"/>
      <c r="J212" s="51"/>
      <c r="K212" s="51"/>
      <c r="L212" s="51"/>
      <c r="M212" s="48"/>
      <c r="N212" s="91"/>
      <c r="O212" s="41"/>
      <c r="P212" s="87"/>
      <c r="Q212" s="87"/>
      <c r="R212" s="87"/>
      <c r="S212" s="87"/>
    </row>
    <row r="213" ht="48.75" customHeight="1">
      <c r="A213" s="53">
        <v>2.0</v>
      </c>
      <c r="B213" s="18" t="s">
        <v>208</v>
      </c>
      <c r="C213" s="19" t="s">
        <v>209</v>
      </c>
      <c r="D213" s="12"/>
      <c r="E213" s="31"/>
      <c r="F213" s="31"/>
      <c r="G213" s="48"/>
      <c r="H213" s="31"/>
      <c r="I213" s="52"/>
      <c r="J213" s="51"/>
      <c r="K213" s="51"/>
      <c r="L213" s="51"/>
      <c r="M213" s="48"/>
      <c r="N213" s="91"/>
      <c r="O213" s="41"/>
      <c r="P213" s="87"/>
      <c r="Q213" s="87"/>
      <c r="R213" s="87"/>
      <c r="S213" s="87"/>
    </row>
    <row r="214" ht="48.75" customHeight="1">
      <c r="A214" s="53">
        <v>3.0</v>
      </c>
      <c r="B214" s="18" t="s">
        <v>207</v>
      </c>
      <c r="C214" s="19" t="s">
        <v>211</v>
      </c>
      <c r="D214" s="12"/>
      <c r="E214" s="32" t="s">
        <v>206</v>
      </c>
      <c r="F214" s="33">
        <v>0.7847222222222222</v>
      </c>
      <c r="G214" s="34"/>
      <c r="H214" s="35"/>
      <c r="I214" s="18"/>
      <c r="J214" s="36"/>
      <c r="K214" s="36"/>
      <c r="L214" s="36"/>
      <c r="M214" s="34"/>
      <c r="N214" s="91"/>
      <c r="O214" s="41"/>
      <c r="P214" s="87"/>
      <c r="Q214" s="87"/>
      <c r="R214" s="87"/>
      <c r="S214" s="87"/>
    </row>
    <row r="215" ht="48.75" customHeight="1">
      <c r="A215" s="53">
        <v>4.0</v>
      </c>
      <c r="B215" s="18" t="s">
        <v>212</v>
      </c>
      <c r="C215" s="19" t="s">
        <v>52</v>
      </c>
      <c r="D215" s="12"/>
      <c r="E215" s="31"/>
      <c r="F215" s="31"/>
      <c r="G215" s="34"/>
      <c r="H215" s="31"/>
      <c r="I215" s="18"/>
      <c r="J215" s="36"/>
      <c r="K215" s="36"/>
      <c r="L215" s="36"/>
      <c r="M215" s="34"/>
      <c r="N215" s="91"/>
      <c r="O215" s="41"/>
      <c r="P215" s="87"/>
      <c r="Q215" s="87"/>
      <c r="R215" s="87"/>
      <c r="S215" s="87"/>
    </row>
    <row r="216" ht="48.75" customHeight="1">
      <c r="A216" s="53">
        <v>5.0</v>
      </c>
      <c r="B216" s="18" t="s">
        <v>214</v>
      </c>
      <c r="C216" s="19" t="s">
        <v>215</v>
      </c>
      <c r="D216" s="12"/>
      <c r="E216" s="46" t="s">
        <v>206</v>
      </c>
      <c r="F216" s="47">
        <v>0.8194444444444444</v>
      </c>
      <c r="G216" s="48"/>
      <c r="H216" s="49"/>
      <c r="I216" s="52"/>
      <c r="J216" s="51"/>
      <c r="K216" s="51"/>
      <c r="L216" s="51"/>
      <c r="M216" s="48"/>
      <c r="N216" s="91"/>
      <c r="O216" s="41"/>
      <c r="P216" s="87"/>
      <c r="Q216" s="87"/>
      <c r="R216" s="87"/>
      <c r="S216" s="87"/>
    </row>
    <row r="217" ht="48.75" customHeight="1">
      <c r="A217" s="53">
        <v>6.0</v>
      </c>
      <c r="B217" s="18" t="s">
        <v>210</v>
      </c>
      <c r="C217" s="19" t="s">
        <v>61</v>
      </c>
      <c r="D217" s="12"/>
      <c r="E217" s="31"/>
      <c r="F217" s="31"/>
      <c r="G217" s="48"/>
      <c r="H217" s="31"/>
      <c r="I217" s="52"/>
      <c r="J217" s="51"/>
      <c r="K217" s="51"/>
      <c r="L217" s="51"/>
      <c r="M217" s="48"/>
      <c r="N217" s="91"/>
      <c r="O217" s="41"/>
      <c r="P217" s="87"/>
      <c r="Q217" s="87"/>
      <c r="R217" s="87"/>
      <c r="S217" s="87"/>
    </row>
    <row r="218" ht="48.75" customHeight="1">
      <c r="A218" s="53">
        <v>7.0</v>
      </c>
      <c r="B218" s="18" t="s">
        <v>213</v>
      </c>
      <c r="C218" s="19" t="s">
        <v>217</v>
      </c>
      <c r="D218" s="12"/>
      <c r="E218" s="32" t="s">
        <v>206</v>
      </c>
      <c r="F218" s="33">
        <v>0.8541666666666666</v>
      </c>
      <c r="G218" s="34"/>
      <c r="H218" s="35"/>
      <c r="I218" s="18"/>
      <c r="J218" s="36"/>
      <c r="K218" s="36"/>
      <c r="L218" s="36"/>
      <c r="M218" s="34"/>
      <c r="N218" s="91"/>
      <c r="O218" s="41"/>
      <c r="P218" s="87"/>
      <c r="Q218" s="87"/>
      <c r="R218" s="87"/>
      <c r="S218" s="87"/>
    </row>
    <row r="219" ht="48.75" customHeight="1">
      <c r="A219" s="53">
        <v>8.0</v>
      </c>
      <c r="B219" s="18" t="s">
        <v>216</v>
      </c>
      <c r="C219" s="19" t="s">
        <v>219</v>
      </c>
      <c r="D219" s="12"/>
      <c r="E219" s="31"/>
      <c r="F219" s="31"/>
      <c r="G219" s="34"/>
      <c r="H219" s="31"/>
      <c r="I219" s="18"/>
      <c r="J219" s="36"/>
      <c r="K219" s="36"/>
      <c r="L219" s="36"/>
      <c r="M219" s="34"/>
      <c r="N219" s="91"/>
      <c r="O219" s="41"/>
      <c r="P219" s="87"/>
      <c r="Q219" s="87"/>
      <c r="R219" s="87"/>
      <c r="S219" s="87"/>
    </row>
    <row r="220" ht="48.75" customHeight="1">
      <c r="A220" s="90"/>
      <c r="B220" s="39"/>
      <c r="C220" s="39"/>
      <c r="E220" s="46" t="s">
        <v>206</v>
      </c>
      <c r="F220" s="47">
        <v>0.8888888888888888</v>
      </c>
      <c r="G220" s="48"/>
      <c r="H220" s="49"/>
      <c r="I220" s="52"/>
      <c r="J220" s="51"/>
      <c r="K220" s="51"/>
      <c r="L220" s="51"/>
      <c r="M220" s="48"/>
      <c r="N220" s="91"/>
      <c r="O220" s="41"/>
      <c r="P220" s="87"/>
      <c r="Q220" s="87"/>
      <c r="R220" s="87"/>
      <c r="S220" s="87"/>
    </row>
    <row r="221" ht="48.75" customHeight="1">
      <c r="A221" s="90"/>
      <c r="B221" s="39"/>
      <c r="C221" s="39"/>
      <c r="E221" s="31"/>
      <c r="F221" s="31"/>
      <c r="G221" s="48"/>
      <c r="H221" s="31"/>
      <c r="I221" s="52"/>
      <c r="J221" s="51"/>
      <c r="K221" s="51"/>
      <c r="L221" s="51"/>
      <c r="M221" s="48"/>
      <c r="N221" s="91"/>
      <c r="O221" s="41"/>
      <c r="P221" s="87"/>
      <c r="Q221" s="87"/>
      <c r="R221" s="87"/>
      <c r="S221" s="87"/>
    </row>
    <row r="222" ht="48.75" customHeight="1">
      <c r="A222" s="87"/>
      <c r="B222" s="87"/>
      <c r="C222" s="87"/>
      <c r="D222" s="87"/>
      <c r="E222" s="87"/>
      <c r="F222" s="87"/>
      <c r="G222" s="87"/>
      <c r="H222" s="87"/>
      <c r="I222" s="88"/>
      <c r="J222" s="89" t="s">
        <v>2</v>
      </c>
      <c r="M222" s="88"/>
      <c r="N222" s="88"/>
      <c r="O222" s="88"/>
      <c r="P222" s="88"/>
      <c r="Q222" s="88"/>
      <c r="R222" s="88"/>
      <c r="S222" s="88"/>
    </row>
    <row r="223" ht="48.75" customHeight="1">
      <c r="A223" s="8" t="s">
        <v>3</v>
      </c>
      <c r="B223" s="8" t="s">
        <v>4</v>
      </c>
      <c r="C223" s="8" t="s">
        <v>5</v>
      </c>
      <c r="E223" s="9"/>
      <c r="F223" s="9"/>
      <c r="G223" s="10" t="s">
        <v>6</v>
      </c>
      <c r="H223" s="11" t="s">
        <v>235</v>
      </c>
      <c r="I223" s="12"/>
      <c r="J223" s="13">
        <v>1.0</v>
      </c>
      <c r="K223" s="13">
        <v>2.0</v>
      </c>
      <c r="L223" s="13">
        <v>3.0</v>
      </c>
      <c r="M223" s="10" t="s">
        <v>8</v>
      </c>
      <c r="N223" s="14"/>
      <c r="O223" s="14"/>
      <c r="P223" s="15"/>
      <c r="Q223" s="15"/>
      <c r="R223" s="15"/>
      <c r="S223" s="15"/>
    </row>
    <row r="224" ht="48.75" customHeight="1">
      <c r="A224" s="53">
        <v>1.0</v>
      </c>
      <c r="B224" s="18" t="s">
        <v>204</v>
      </c>
      <c r="C224" s="19" t="s">
        <v>205</v>
      </c>
      <c r="D224" s="12"/>
      <c r="E224" s="46" t="s">
        <v>206</v>
      </c>
      <c r="F224" s="47">
        <v>0.75</v>
      </c>
      <c r="G224" s="48"/>
      <c r="H224" s="49"/>
      <c r="I224" s="52"/>
      <c r="J224" s="51"/>
      <c r="K224" s="51"/>
      <c r="L224" s="51"/>
      <c r="M224" s="48"/>
      <c r="N224" s="91"/>
      <c r="O224" s="41"/>
      <c r="P224" s="87"/>
      <c r="Q224" s="87"/>
      <c r="R224" s="87"/>
      <c r="S224" s="87"/>
    </row>
    <row r="225" ht="48.75" customHeight="1">
      <c r="A225" s="53">
        <v>2.0</v>
      </c>
      <c r="B225" s="18" t="s">
        <v>208</v>
      </c>
      <c r="C225" s="19" t="s">
        <v>209</v>
      </c>
      <c r="D225" s="12"/>
      <c r="E225" s="31"/>
      <c r="F225" s="31"/>
      <c r="G225" s="48"/>
      <c r="H225" s="31"/>
      <c r="I225" s="52"/>
      <c r="J225" s="51"/>
      <c r="K225" s="51"/>
      <c r="L225" s="51"/>
      <c r="M225" s="48"/>
      <c r="N225" s="91"/>
      <c r="O225" s="41"/>
      <c r="P225" s="87"/>
      <c r="Q225" s="87"/>
      <c r="R225" s="87"/>
      <c r="S225" s="87"/>
    </row>
    <row r="226" ht="48.75" customHeight="1">
      <c r="A226" s="53">
        <v>3.0</v>
      </c>
      <c r="B226" s="18" t="s">
        <v>207</v>
      </c>
      <c r="C226" s="19" t="s">
        <v>211</v>
      </c>
      <c r="D226" s="12"/>
      <c r="E226" s="32" t="s">
        <v>206</v>
      </c>
      <c r="F226" s="33">
        <v>0.7847222222222222</v>
      </c>
      <c r="G226" s="34"/>
      <c r="H226" s="35"/>
      <c r="I226" s="18"/>
      <c r="J226" s="36"/>
      <c r="K226" s="36"/>
      <c r="L226" s="36"/>
      <c r="M226" s="34"/>
      <c r="N226" s="91"/>
      <c r="O226" s="41"/>
      <c r="P226" s="87"/>
      <c r="Q226" s="87"/>
      <c r="R226" s="87"/>
      <c r="S226" s="87"/>
    </row>
    <row r="227" ht="48.75" customHeight="1">
      <c r="A227" s="53">
        <v>4.0</v>
      </c>
      <c r="B227" s="18" t="s">
        <v>212</v>
      </c>
      <c r="C227" s="19" t="s">
        <v>52</v>
      </c>
      <c r="D227" s="12"/>
      <c r="E227" s="31"/>
      <c r="F227" s="31"/>
      <c r="G227" s="34"/>
      <c r="H227" s="31"/>
      <c r="I227" s="18"/>
      <c r="J227" s="36"/>
      <c r="K227" s="36"/>
      <c r="L227" s="36"/>
      <c r="M227" s="34"/>
      <c r="N227" s="91"/>
      <c r="O227" s="41"/>
      <c r="P227" s="87"/>
      <c r="Q227" s="87"/>
      <c r="R227" s="87"/>
      <c r="S227" s="87"/>
    </row>
    <row r="228" ht="48.75" customHeight="1">
      <c r="A228" s="53">
        <v>5.0</v>
      </c>
      <c r="B228" s="18" t="s">
        <v>214</v>
      </c>
      <c r="C228" s="19" t="s">
        <v>215</v>
      </c>
      <c r="D228" s="12"/>
      <c r="E228" s="46" t="s">
        <v>206</v>
      </c>
      <c r="F228" s="47">
        <v>0.8194444444444444</v>
      </c>
      <c r="G228" s="48"/>
      <c r="H228" s="49"/>
      <c r="I228" s="52"/>
      <c r="J228" s="51"/>
      <c r="K228" s="51"/>
      <c r="L228" s="51"/>
      <c r="M228" s="48"/>
      <c r="N228" s="91"/>
      <c r="O228" s="41"/>
      <c r="P228" s="87"/>
      <c r="Q228" s="87"/>
      <c r="R228" s="87"/>
      <c r="S228" s="87"/>
    </row>
    <row r="229" ht="48.75" customHeight="1">
      <c r="A229" s="53">
        <v>6.0</v>
      </c>
      <c r="B229" s="18" t="s">
        <v>210</v>
      </c>
      <c r="C229" s="19" t="s">
        <v>61</v>
      </c>
      <c r="D229" s="12"/>
      <c r="E229" s="31"/>
      <c r="F229" s="31"/>
      <c r="G229" s="48"/>
      <c r="H229" s="31"/>
      <c r="I229" s="52"/>
      <c r="J229" s="51"/>
      <c r="K229" s="51"/>
      <c r="L229" s="51"/>
      <c r="M229" s="48"/>
      <c r="N229" s="91"/>
      <c r="O229" s="41"/>
      <c r="P229" s="87"/>
      <c r="Q229" s="87"/>
      <c r="R229" s="87"/>
      <c r="S229" s="87"/>
    </row>
    <row r="230" ht="48.75" customHeight="1">
      <c r="A230" s="53">
        <v>7.0</v>
      </c>
      <c r="B230" s="18" t="s">
        <v>213</v>
      </c>
      <c r="C230" s="19" t="s">
        <v>217</v>
      </c>
      <c r="D230" s="12"/>
      <c r="E230" s="32" t="s">
        <v>206</v>
      </c>
      <c r="F230" s="33">
        <v>0.8541666666666666</v>
      </c>
      <c r="G230" s="34"/>
      <c r="H230" s="35"/>
      <c r="I230" s="18"/>
      <c r="J230" s="36"/>
      <c r="K230" s="36"/>
      <c r="L230" s="36"/>
      <c r="M230" s="34"/>
      <c r="N230" s="91"/>
      <c r="O230" s="41"/>
      <c r="P230" s="87"/>
      <c r="Q230" s="87"/>
      <c r="R230" s="87"/>
      <c r="S230" s="87"/>
    </row>
    <row r="231" ht="48.75" customHeight="1">
      <c r="A231" s="53">
        <v>8.0</v>
      </c>
      <c r="B231" s="18" t="s">
        <v>216</v>
      </c>
      <c r="C231" s="19" t="s">
        <v>219</v>
      </c>
      <c r="D231" s="12"/>
      <c r="E231" s="31"/>
      <c r="F231" s="31"/>
      <c r="G231" s="34"/>
      <c r="H231" s="31"/>
      <c r="I231" s="18"/>
      <c r="J231" s="36"/>
      <c r="K231" s="36"/>
      <c r="L231" s="36"/>
      <c r="M231" s="34"/>
      <c r="N231" s="91"/>
      <c r="O231" s="41"/>
      <c r="P231" s="87"/>
      <c r="Q231" s="87"/>
      <c r="R231" s="87"/>
      <c r="S231" s="87"/>
    </row>
    <row r="232" ht="48.75" customHeight="1">
      <c r="A232" s="90"/>
      <c r="B232" s="39"/>
      <c r="C232" s="39"/>
      <c r="E232" s="46" t="s">
        <v>206</v>
      </c>
      <c r="F232" s="47">
        <v>0.8888888888888888</v>
      </c>
      <c r="G232" s="48"/>
      <c r="H232" s="49"/>
      <c r="I232" s="52"/>
      <c r="J232" s="51"/>
      <c r="K232" s="51"/>
      <c r="L232" s="51"/>
      <c r="M232" s="48"/>
      <c r="N232" s="91"/>
      <c r="O232" s="41"/>
      <c r="P232" s="87"/>
      <c r="Q232" s="87"/>
      <c r="R232" s="87"/>
      <c r="S232" s="87"/>
    </row>
    <row r="233" ht="48.75" customHeight="1">
      <c r="A233" s="90"/>
      <c r="B233" s="39"/>
      <c r="C233" s="39"/>
      <c r="E233" s="31"/>
      <c r="F233" s="31"/>
      <c r="G233" s="48"/>
      <c r="H233" s="31"/>
      <c r="I233" s="52"/>
      <c r="J233" s="51"/>
      <c r="K233" s="51"/>
      <c r="L233" s="51"/>
      <c r="M233" s="48"/>
      <c r="N233" s="91"/>
      <c r="O233" s="41"/>
      <c r="P233" s="87"/>
      <c r="Q233" s="87"/>
      <c r="R233" s="87"/>
      <c r="S233" s="87"/>
    </row>
    <row r="234" ht="48.75" customHeight="1">
      <c r="A234" s="87"/>
      <c r="B234" s="87"/>
      <c r="C234" s="87"/>
      <c r="D234" s="87"/>
      <c r="E234" s="87"/>
      <c r="F234" s="87"/>
      <c r="G234" s="87"/>
      <c r="H234" s="87"/>
      <c r="I234" s="88"/>
      <c r="J234" s="89" t="s">
        <v>2</v>
      </c>
      <c r="M234" s="88"/>
      <c r="N234" s="91"/>
      <c r="O234" s="41"/>
      <c r="P234" s="87"/>
      <c r="Q234" s="87"/>
      <c r="R234" s="87"/>
      <c r="S234" s="87"/>
    </row>
    <row r="235" ht="48.75" customHeight="1">
      <c r="A235" s="8" t="s">
        <v>3</v>
      </c>
      <c r="B235" s="8" t="s">
        <v>4</v>
      </c>
      <c r="C235" s="8" t="s">
        <v>5</v>
      </c>
      <c r="E235" s="9"/>
      <c r="F235" s="9"/>
      <c r="G235" s="10" t="s">
        <v>6</v>
      </c>
      <c r="H235" s="11" t="s">
        <v>235</v>
      </c>
      <c r="I235" s="12"/>
      <c r="J235" s="13">
        <v>1.0</v>
      </c>
      <c r="K235" s="13">
        <v>2.0</v>
      </c>
      <c r="L235" s="13">
        <v>3.0</v>
      </c>
      <c r="M235" s="10" t="s">
        <v>8</v>
      </c>
      <c r="N235" s="91"/>
      <c r="O235" s="41"/>
      <c r="P235" s="87"/>
      <c r="Q235" s="87"/>
      <c r="R235" s="87"/>
      <c r="S235" s="87"/>
    </row>
    <row r="236" ht="48.75" customHeight="1">
      <c r="A236" s="53">
        <v>1.0</v>
      </c>
      <c r="B236" s="18" t="s">
        <v>204</v>
      </c>
      <c r="C236" s="19" t="s">
        <v>205</v>
      </c>
      <c r="D236" s="12"/>
      <c r="E236" s="46" t="s">
        <v>206</v>
      </c>
      <c r="F236" s="47">
        <v>0.75</v>
      </c>
      <c r="G236" s="48"/>
      <c r="H236" s="49"/>
      <c r="I236" s="52"/>
      <c r="J236" s="51"/>
      <c r="K236" s="51"/>
      <c r="L236" s="51"/>
      <c r="M236" s="48"/>
      <c r="N236" s="91"/>
      <c r="O236" s="41"/>
      <c r="P236" s="87"/>
      <c r="Q236" s="87"/>
      <c r="R236" s="87"/>
      <c r="S236" s="87"/>
    </row>
    <row r="237" ht="48.75" customHeight="1">
      <c r="A237" s="53">
        <v>2.0</v>
      </c>
      <c r="B237" s="18" t="s">
        <v>208</v>
      </c>
      <c r="C237" s="19" t="s">
        <v>209</v>
      </c>
      <c r="D237" s="12"/>
      <c r="E237" s="31"/>
      <c r="F237" s="31"/>
      <c r="G237" s="48"/>
      <c r="H237" s="31"/>
      <c r="I237" s="52"/>
      <c r="J237" s="51"/>
      <c r="K237" s="51"/>
      <c r="L237" s="51"/>
      <c r="M237" s="48"/>
      <c r="N237" s="91"/>
      <c r="O237" s="41"/>
      <c r="P237" s="87"/>
      <c r="Q237" s="87"/>
      <c r="R237" s="87"/>
      <c r="S237" s="87"/>
    </row>
    <row r="238" ht="48.75" customHeight="1">
      <c r="A238" s="53">
        <v>3.0</v>
      </c>
      <c r="B238" s="18" t="s">
        <v>207</v>
      </c>
      <c r="C238" s="19" t="s">
        <v>211</v>
      </c>
      <c r="D238" s="12"/>
      <c r="E238" s="32" t="s">
        <v>206</v>
      </c>
      <c r="F238" s="33">
        <v>0.7847222222222222</v>
      </c>
      <c r="G238" s="34"/>
      <c r="H238" s="35"/>
      <c r="I238" s="18"/>
      <c r="J238" s="36"/>
      <c r="K238" s="36"/>
      <c r="L238" s="36"/>
      <c r="M238" s="34"/>
      <c r="N238" s="91"/>
      <c r="O238" s="41"/>
      <c r="P238" s="87"/>
      <c r="Q238" s="87"/>
      <c r="R238" s="87"/>
      <c r="S238" s="87"/>
    </row>
    <row r="239" ht="48.75" customHeight="1">
      <c r="A239" s="53">
        <v>4.0</v>
      </c>
      <c r="B239" s="18" t="s">
        <v>212</v>
      </c>
      <c r="C239" s="19" t="s">
        <v>52</v>
      </c>
      <c r="D239" s="12"/>
      <c r="E239" s="31"/>
      <c r="F239" s="31"/>
      <c r="G239" s="34"/>
      <c r="H239" s="31"/>
      <c r="I239" s="18"/>
      <c r="J239" s="36"/>
      <c r="K239" s="36"/>
      <c r="L239" s="36"/>
      <c r="M239" s="34"/>
      <c r="N239" s="91"/>
      <c r="O239" s="41"/>
      <c r="P239" s="87"/>
      <c r="Q239" s="87"/>
      <c r="R239" s="87"/>
      <c r="S239" s="87"/>
    </row>
    <row r="240" ht="48.75" customHeight="1">
      <c r="A240" s="53">
        <v>5.0</v>
      </c>
      <c r="B240" s="18" t="s">
        <v>214</v>
      </c>
      <c r="C240" s="19" t="s">
        <v>215</v>
      </c>
      <c r="D240" s="12"/>
      <c r="E240" s="46" t="s">
        <v>206</v>
      </c>
      <c r="F240" s="47">
        <v>0.8194444444444444</v>
      </c>
      <c r="G240" s="48"/>
      <c r="H240" s="49"/>
      <c r="I240" s="52"/>
      <c r="J240" s="51"/>
      <c r="K240" s="51"/>
      <c r="L240" s="51"/>
      <c r="M240" s="48"/>
      <c r="N240" s="91"/>
      <c r="O240" s="41"/>
      <c r="P240" s="87"/>
      <c r="Q240" s="87"/>
      <c r="R240" s="87"/>
      <c r="S240" s="87"/>
    </row>
    <row r="241" ht="48.75" customHeight="1">
      <c r="A241" s="53">
        <v>6.0</v>
      </c>
      <c r="B241" s="18" t="s">
        <v>210</v>
      </c>
      <c r="C241" s="19" t="s">
        <v>61</v>
      </c>
      <c r="D241" s="12"/>
      <c r="E241" s="31"/>
      <c r="F241" s="31"/>
      <c r="G241" s="48"/>
      <c r="H241" s="31"/>
      <c r="I241" s="52"/>
      <c r="J241" s="51"/>
      <c r="K241" s="51"/>
      <c r="L241" s="51"/>
      <c r="M241" s="48"/>
      <c r="N241" s="91"/>
      <c r="O241" s="41"/>
      <c r="P241" s="87"/>
      <c r="Q241" s="87"/>
      <c r="R241" s="87"/>
      <c r="S241" s="87"/>
    </row>
    <row r="242" ht="48.75" customHeight="1">
      <c r="A242" s="53">
        <v>7.0</v>
      </c>
      <c r="B242" s="18" t="s">
        <v>213</v>
      </c>
      <c r="C242" s="19" t="s">
        <v>217</v>
      </c>
      <c r="D242" s="12"/>
      <c r="E242" s="32" t="s">
        <v>206</v>
      </c>
      <c r="F242" s="33">
        <v>0.8541666666666666</v>
      </c>
      <c r="G242" s="34"/>
      <c r="H242" s="35"/>
      <c r="I242" s="18"/>
      <c r="J242" s="36"/>
      <c r="K242" s="36"/>
      <c r="L242" s="36"/>
      <c r="M242" s="34"/>
      <c r="N242" s="91"/>
      <c r="O242" s="41"/>
      <c r="P242" s="87"/>
      <c r="Q242" s="87"/>
      <c r="R242" s="87"/>
      <c r="S242" s="87"/>
    </row>
    <row r="243" ht="48.75" customHeight="1">
      <c r="A243" s="53">
        <v>8.0</v>
      </c>
      <c r="B243" s="18" t="s">
        <v>216</v>
      </c>
      <c r="C243" s="19" t="s">
        <v>219</v>
      </c>
      <c r="D243" s="12"/>
      <c r="E243" s="31"/>
      <c r="F243" s="31"/>
      <c r="G243" s="34"/>
      <c r="H243" s="31"/>
      <c r="I243" s="18"/>
      <c r="J243" s="36"/>
      <c r="K243" s="36"/>
      <c r="L243" s="36"/>
      <c r="M243" s="34"/>
      <c r="N243" s="91"/>
      <c r="O243" s="41"/>
      <c r="P243" s="87"/>
      <c r="Q243" s="87"/>
      <c r="R243" s="87"/>
      <c r="S243" s="87"/>
    </row>
    <row r="244" ht="48.75" customHeight="1">
      <c r="A244" s="90"/>
      <c r="B244" s="39"/>
      <c r="C244" s="39"/>
      <c r="E244" s="46" t="s">
        <v>206</v>
      </c>
      <c r="F244" s="47">
        <v>0.8888888888888888</v>
      </c>
      <c r="G244" s="48"/>
      <c r="H244" s="49"/>
      <c r="I244" s="52"/>
      <c r="J244" s="51"/>
      <c r="K244" s="51"/>
      <c r="L244" s="51"/>
      <c r="M244" s="48"/>
      <c r="N244" s="91"/>
      <c r="O244" s="41"/>
      <c r="P244" s="87"/>
      <c r="Q244" s="87"/>
      <c r="R244" s="87"/>
      <c r="S244" s="87"/>
    </row>
    <row r="245" ht="48.75" customHeight="1">
      <c r="A245" s="90"/>
      <c r="B245" s="39"/>
      <c r="C245" s="39"/>
      <c r="E245" s="31"/>
      <c r="F245" s="31"/>
      <c r="G245" s="48"/>
      <c r="H245" s="31"/>
      <c r="I245" s="52"/>
      <c r="J245" s="51"/>
      <c r="K245" s="51"/>
      <c r="L245" s="51"/>
      <c r="M245" s="48"/>
      <c r="N245" s="91"/>
      <c r="O245" s="41"/>
      <c r="P245" s="87"/>
      <c r="Q245" s="87"/>
      <c r="R245" s="87"/>
      <c r="S245" s="87"/>
    </row>
    <row r="246" ht="48.75" customHeight="1">
      <c r="A246" s="87"/>
      <c r="B246" s="87"/>
      <c r="C246" s="87"/>
      <c r="D246" s="87"/>
      <c r="E246" s="87"/>
      <c r="F246" s="87"/>
      <c r="G246" s="87"/>
      <c r="H246" s="87"/>
      <c r="I246" s="88"/>
      <c r="J246" s="89" t="s">
        <v>2</v>
      </c>
      <c r="M246" s="88"/>
      <c r="N246" s="91"/>
      <c r="O246" s="41"/>
      <c r="P246" s="87"/>
      <c r="Q246" s="87"/>
      <c r="R246" s="87"/>
      <c r="S246" s="87"/>
    </row>
    <row r="247" ht="48.75" customHeight="1">
      <c r="A247" s="8" t="s">
        <v>3</v>
      </c>
      <c r="B247" s="8" t="s">
        <v>4</v>
      </c>
      <c r="C247" s="8" t="s">
        <v>5</v>
      </c>
      <c r="E247" s="9"/>
      <c r="F247" s="9"/>
      <c r="G247" s="10" t="s">
        <v>6</v>
      </c>
      <c r="H247" s="11" t="s">
        <v>235</v>
      </c>
      <c r="I247" s="12"/>
      <c r="J247" s="13">
        <v>1.0</v>
      </c>
      <c r="K247" s="13">
        <v>2.0</v>
      </c>
      <c r="L247" s="13">
        <v>3.0</v>
      </c>
      <c r="M247" s="10" t="s">
        <v>8</v>
      </c>
      <c r="N247" s="91"/>
      <c r="O247" s="41"/>
      <c r="P247" s="87"/>
      <c r="Q247" s="87"/>
      <c r="R247" s="87"/>
      <c r="S247" s="87"/>
    </row>
    <row r="248" ht="48.75" customHeight="1">
      <c r="A248" s="53">
        <v>1.0</v>
      </c>
      <c r="B248" s="18" t="s">
        <v>204</v>
      </c>
      <c r="C248" s="19" t="s">
        <v>205</v>
      </c>
      <c r="D248" s="12"/>
      <c r="E248" s="46" t="s">
        <v>206</v>
      </c>
      <c r="F248" s="47">
        <v>0.75</v>
      </c>
      <c r="G248" s="48"/>
      <c r="H248" s="49"/>
      <c r="I248" s="52"/>
      <c r="J248" s="51"/>
      <c r="K248" s="51"/>
      <c r="L248" s="51"/>
      <c r="M248" s="48"/>
      <c r="N248" s="88"/>
      <c r="O248" s="88"/>
      <c r="P248" s="88"/>
      <c r="Q248" s="88"/>
      <c r="R248" s="88"/>
      <c r="S248" s="88"/>
    </row>
    <row r="249" ht="48.75" customHeight="1">
      <c r="A249" s="53">
        <v>2.0</v>
      </c>
      <c r="B249" s="18" t="s">
        <v>208</v>
      </c>
      <c r="C249" s="19" t="s">
        <v>209</v>
      </c>
      <c r="D249" s="12"/>
      <c r="E249" s="31"/>
      <c r="F249" s="31"/>
      <c r="G249" s="48"/>
      <c r="H249" s="31"/>
      <c r="I249" s="52"/>
      <c r="J249" s="51"/>
      <c r="K249" s="51"/>
      <c r="L249" s="51"/>
      <c r="M249" s="48"/>
      <c r="N249" s="14"/>
      <c r="O249" s="14"/>
      <c r="P249" s="15"/>
      <c r="Q249" s="15"/>
      <c r="R249" s="15"/>
      <c r="S249" s="15"/>
    </row>
    <row r="250" ht="48.75" customHeight="1">
      <c r="A250" s="53">
        <v>3.0</v>
      </c>
      <c r="B250" s="18" t="s">
        <v>207</v>
      </c>
      <c r="C250" s="19" t="s">
        <v>211</v>
      </c>
      <c r="D250" s="12"/>
      <c r="E250" s="32" t="s">
        <v>206</v>
      </c>
      <c r="F250" s="33">
        <v>0.7847222222222222</v>
      </c>
      <c r="G250" s="34"/>
      <c r="H250" s="35"/>
      <c r="I250" s="18"/>
      <c r="J250" s="36"/>
      <c r="K250" s="36"/>
      <c r="L250" s="36"/>
      <c r="M250" s="34"/>
      <c r="N250" s="91"/>
      <c r="O250" s="41"/>
      <c r="P250" s="87"/>
      <c r="Q250" s="87"/>
      <c r="R250" s="87"/>
      <c r="S250" s="87"/>
    </row>
    <row r="251" ht="48.75" customHeight="1">
      <c r="A251" s="53">
        <v>4.0</v>
      </c>
      <c r="B251" s="18" t="s">
        <v>212</v>
      </c>
      <c r="C251" s="19" t="s">
        <v>52</v>
      </c>
      <c r="D251" s="12"/>
      <c r="E251" s="31"/>
      <c r="F251" s="31"/>
      <c r="G251" s="34"/>
      <c r="H251" s="31"/>
      <c r="I251" s="18"/>
      <c r="J251" s="36"/>
      <c r="K251" s="36"/>
      <c r="L251" s="36"/>
      <c r="M251" s="34"/>
      <c r="N251" s="91"/>
      <c r="O251" s="41"/>
      <c r="P251" s="87"/>
      <c r="Q251" s="87"/>
      <c r="R251" s="87"/>
      <c r="S251" s="87"/>
    </row>
    <row r="252" ht="48.75" customHeight="1">
      <c r="A252" s="53">
        <v>5.0</v>
      </c>
      <c r="B252" s="18" t="s">
        <v>214</v>
      </c>
      <c r="C252" s="19" t="s">
        <v>215</v>
      </c>
      <c r="D252" s="12"/>
      <c r="E252" s="46" t="s">
        <v>206</v>
      </c>
      <c r="F252" s="47">
        <v>0.8194444444444444</v>
      </c>
      <c r="G252" s="48"/>
      <c r="H252" s="49"/>
      <c r="I252" s="52"/>
      <c r="J252" s="51"/>
      <c r="K252" s="51"/>
      <c r="L252" s="51"/>
      <c r="M252" s="48"/>
      <c r="N252" s="91"/>
      <c r="O252" s="41"/>
      <c r="P252" s="87"/>
      <c r="Q252" s="87"/>
      <c r="R252" s="87"/>
      <c r="S252" s="87"/>
    </row>
    <row r="253" ht="48.75" customHeight="1">
      <c r="A253" s="53">
        <v>6.0</v>
      </c>
      <c r="B253" s="18" t="s">
        <v>210</v>
      </c>
      <c r="C253" s="19" t="s">
        <v>61</v>
      </c>
      <c r="D253" s="12"/>
      <c r="E253" s="31"/>
      <c r="F253" s="31"/>
      <c r="G253" s="48"/>
      <c r="H253" s="31"/>
      <c r="I253" s="52"/>
      <c r="J253" s="51"/>
      <c r="K253" s="51"/>
      <c r="L253" s="51"/>
      <c r="M253" s="48"/>
      <c r="N253" s="91"/>
      <c r="O253" s="41"/>
      <c r="P253" s="87"/>
      <c r="Q253" s="87"/>
      <c r="R253" s="87"/>
      <c r="S253" s="87"/>
    </row>
    <row r="254" ht="48.75" customHeight="1">
      <c r="A254" s="53">
        <v>7.0</v>
      </c>
      <c r="B254" s="18" t="s">
        <v>213</v>
      </c>
      <c r="C254" s="19" t="s">
        <v>217</v>
      </c>
      <c r="D254" s="12"/>
      <c r="E254" s="32" t="s">
        <v>206</v>
      </c>
      <c r="F254" s="33">
        <v>0.8541666666666666</v>
      </c>
      <c r="G254" s="34"/>
      <c r="H254" s="35"/>
      <c r="I254" s="18"/>
      <c r="J254" s="36"/>
      <c r="K254" s="36"/>
      <c r="L254" s="36"/>
      <c r="M254" s="34"/>
      <c r="N254" s="91"/>
      <c r="O254" s="41"/>
      <c r="P254" s="87"/>
      <c r="Q254" s="87"/>
      <c r="R254" s="87"/>
      <c r="S254" s="87"/>
    </row>
    <row r="255" ht="48.75" customHeight="1">
      <c r="A255" s="53">
        <v>8.0</v>
      </c>
      <c r="B255" s="18" t="s">
        <v>216</v>
      </c>
      <c r="C255" s="19" t="s">
        <v>219</v>
      </c>
      <c r="D255" s="12"/>
      <c r="E255" s="31"/>
      <c r="F255" s="31"/>
      <c r="G255" s="34"/>
      <c r="H255" s="31"/>
      <c r="I255" s="18"/>
      <c r="J255" s="36"/>
      <c r="K255" s="36"/>
      <c r="L255" s="36"/>
      <c r="M255" s="34"/>
      <c r="N255" s="91"/>
      <c r="O255" s="41"/>
      <c r="P255" s="87"/>
      <c r="Q255" s="87"/>
      <c r="R255" s="87"/>
      <c r="S255" s="87"/>
    </row>
    <row r="256" ht="48.75" customHeight="1">
      <c r="A256" s="90"/>
      <c r="B256" s="39"/>
      <c r="C256" s="39"/>
      <c r="E256" s="46" t="s">
        <v>206</v>
      </c>
      <c r="F256" s="47">
        <v>0.8888888888888888</v>
      </c>
      <c r="G256" s="48"/>
      <c r="H256" s="49"/>
      <c r="I256" s="52"/>
      <c r="J256" s="51"/>
      <c r="K256" s="51"/>
      <c r="L256" s="51"/>
      <c r="M256" s="48"/>
      <c r="N256" s="91"/>
      <c r="O256" s="41"/>
      <c r="P256" s="87"/>
      <c r="Q256" s="87"/>
      <c r="R256" s="87"/>
      <c r="S256" s="87"/>
    </row>
    <row r="257" ht="48.75" customHeight="1">
      <c r="A257" s="90"/>
      <c r="B257" s="39"/>
      <c r="C257" s="39"/>
      <c r="E257" s="31"/>
      <c r="F257" s="31"/>
      <c r="G257" s="48"/>
      <c r="H257" s="31"/>
      <c r="I257" s="52"/>
      <c r="J257" s="51"/>
      <c r="K257" s="51"/>
      <c r="L257" s="51"/>
      <c r="M257" s="48"/>
      <c r="N257" s="91"/>
      <c r="O257" s="41"/>
      <c r="P257" s="87"/>
      <c r="Q257" s="87"/>
      <c r="R257" s="87"/>
      <c r="S257" s="87"/>
    </row>
    <row r="258" ht="48.75" customHeight="1">
      <c r="A258" s="87"/>
      <c r="B258" s="87"/>
      <c r="C258" s="87"/>
      <c r="D258" s="87"/>
      <c r="E258" s="87"/>
      <c r="F258" s="87"/>
      <c r="G258" s="87"/>
      <c r="H258" s="87"/>
      <c r="I258" s="88"/>
      <c r="J258" s="89" t="s">
        <v>2</v>
      </c>
      <c r="M258" s="88"/>
      <c r="N258" s="91"/>
      <c r="O258" s="41"/>
      <c r="P258" s="87"/>
      <c r="Q258" s="87"/>
      <c r="R258" s="87"/>
      <c r="S258" s="87"/>
    </row>
    <row r="259" ht="48.75" customHeight="1">
      <c r="A259" s="8" t="s">
        <v>3</v>
      </c>
      <c r="B259" s="8" t="s">
        <v>4</v>
      </c>
      <c r="C259" s="8" t="s">
        <v>5</v>
      </c>
      <c r="E259" s="9"/>
      <c r="F259" s="9"/>
      <c r="G259" s="10" t="s">
        <v>6</v>
      </c>
      <c r="H259" s="11" t="s">
        <v>235</v>
      </c>
      <c r="I259" s="12"/>
      <c r="J259" s="13">
        <v>1.0</v>
      </c>
      <c r="K259" s="13">
        <v>2.0</v>
      </c>
      <c r="L259" s="13">
        <v>3.0</v>
      </c>
      <c r="M259" s="10" t="s">
        <v>8</v>
      </c>
      <c r="N259" s="91"/>
      <c r="O259" s="41"/>
      <c r="P259" s="87"/>
      <c r="Q259" s="87"/>
      <c r="R259" s="87"/>
      <c r="S259" s="87"/>
    </row>
    <row r="260" ht="48.75" customHeight="1">
      <c r="A260" s="53">
        <v>1.0</v>
      </c>
      <c r="B260" s="18" t="s">
        <v>204</v>
      </c>
      <c r="C260" s="19" t="s">
        <v>205</v>
      </c>
      <c r="D260" s="12"/>
      <c r="E260" s="46" t="s">
        <v>206</v>
      </c>
      <c r="F260" s="47">
        <v>0.75</v>
      </c>
      <c r="G260" s="48"/>
      <c r="H260" s="49"/>
      <c r="I260" s="52"/>
      <c r="J260" s="51"/>
      <c r="K260" s="51"/>
      <c r="L260" s="51"/>
      <c r="M260" s="48"/>
      <c r="N260" s="91"/>
      <c r="O260" s="41"/>
      <c r="P260" s="87"/>
      <c r="Q260" s="87"/>
      <c r="R260" s="87"/>
      <c r="S260" s="87"/>
    </row>
    <row r="261" ht="48.75" customHeight="1">
      <c r="A261" s="53">
        <v>2.0</v>
      </c>
      <c r="B261" s="18" t="s">
        <v>208</v>
      </c>
      <c r="C261" s="19" t="s">
        <v>209</v>
      </c>
      <c r="D261" s="12"/>
      <c r="E261" s="31"/>
      <c r="F261" s="31"/>
      <c r="G261" s="48"/>
      <c r="H261" s="31"/>
      <c r="I261" s="52"/>
      <c r="J261" s="51"/>
      <c r="K261" s="51"/>
      <c r="L261" s="51"/>
      <c r="M261" s="48"/>
      <c r="N261" s="91"/>
      <c r="O261" s="41"/>
      <c r="P261" s="87"/>
      <c r="Q261" s="87"/>
      <c r="R261" s="87"/>
      <c r="S261" s="87"/>
    </row>
    <row r="262" ht="48.75" customHeight="1">
      <c r="A262" s="53">
        <v>3.0</v>
      </c>
      <c r="B262" s="18" t="s">
        <v>207</v>
      </c>
      <c r="C262" s="19" t="s">
        <v>211</v>
      </c>
      <c r="D262" s="12"/>
      <c r="E262" s="32" t="s">
        <v>206</v>
      </c>
      <c r="F262" s="33">
        <v>0.7847222222222222</v>
      </c>
      <c r="G262" s="34"/>
      <c r="H262" s="35"/>
      <c r="I262" s="18"/>
      <c r="J262" s="36"/>
      <c r="K262" s="36"/>
      <c r="L262" s="36"/>
      <c r="M262" s="34"/>
      <c r="N262" s="91"/>
      <c r="O262" s="41"/>
      <c r="P262" s="87"/>
      <c r="Q262" s="87"/>
      <c r="R262" s="87"/>
      <c r="S262" s="87"/>
    </row>
    <row r="263" ht="48.75" customHeight="1">
      <c r="A263" s="53">
        <v>4.0</v>
      </c>
      <c r="B263" s="18" t="s">
        <v>212</v>
      </c>
      <c r="C263" s="19" t="s">
        <v>52</v>
      </c>
      <c r="D263" s="12"/>
      <c r="E263" s="31"/>
      <c r="F263" s="31"/>
      <c r="G263" s="34"/>
      <c r="H263" s="31"/>
      <c r="I263" s="18"/>
      <c r="J263" s="36"/>
      <c r="K263" s="36"/>
      <c r="L263" s="36"/>
      <c r="M263" s="34"/>
      <c r="N263" s="91"/>
      <c r="O263" s="41"/>
      <c r="P263" s="87"/>
      <c r="Q263" s="87"/>
      <c r="R263" s="87"/>
      <c r="S263" s="87"/>
    </row>
    <row r="264" ht="48.75" customHeight="1">
      <c r="A264" s="53">
        <v>5.0</v>
      </c>
      <c r="B264" s="18" t="s">
        <v>214</v>
      </c>
      <c r="C264" s="19" t="s">
        <v>215</v>
      </c>
      <c r="D264" s="12"/>
      <c r="E264" s="46" t="s">
        <v>206</v>
      </c>
      <c r="F264" s="47">
        <v>0.8194444444444444</v>
      </c>
      <c r="G264" s="48"/>
      <c r="H264" s="49"/>
      <c r="I264" s="52"/>
      <c r="J264" s="51"/>
      <c r="K264" s="51"/>
      <c r="L264" s="51"/>
      <c r="M264" s="48"/>
      <c r="N264" s="91"/>
      <c r="O264" s="41"/>
      <c r="P264" s="87"/>
      <c r="Q264" s="87"/>
      <c r="R264" s="87"/>
      <c r="S264" s="87"/>
    </row>
    <row r="265" ht="48.75" customHeight="1">
      <c r="A265" s="53">
        <v>6.0</v>
      </c>
      <c r="B265" s="18" t="s">
        <v>210</v>
      </c>
      <c r="C265" s="19" t="s">
        <v>61</v>
      </c>
      <c r="D265" s="12"/>
      <c r="E265" s="31"/>
      <c r="F265" s="31"/>
      <c r="G265" s="48"/>
      <c r="H265" s="31"/>
      <c r="I265" s="52"/>
      <c r="J265" s="51"/>
      <c r="K265" s="51"/>
      <c r="L265" s="51"/>
      <c r="M265" s="48"/>
      <c r="N265" s="91"/>
      <c r="O265" s="41"/>
      <c r="P265" s="87"/>
      <c r="Q265" s="87"/>
      <c r="R265" s="87"/>
      <c r="S265" s="87"/>
    </row>
    <row r="266" ht="48.75" customHeight="1">
      <c r="A266" s="53">
        <v>7.0</v>
      </c>
      <c r="B266" s="18" t="s">
        <v>213</v>
      </c>
      <c r="C266" s="19" t="s">
        <v>217</v>
      </c>
      <c r="D266" s="12"/>
      <c r="E266" s="32" t="s">
        <v>206</v>
      </c>
      <c r="F266" s="33">
        <v>0.8541666666666666</v>
      </c>
      <c r="G266" s="34"/>
      <c r="H266" s="35"/>
      <c r="I266" s="18"/>
      <c r="J266" s="36"/>
      <c r="K266" s="36"/>
      <c r="L266" s="36"/>
      <c r="M266" s="34"/>
      <c r="N266" s="91"/>
      <c r="O266" s="41"/>
      <c r="P266" s="87"/>
      <c r="Q266" s="87"/>
      <c r="R266" s="87"/>
      <c r="S266" s="87"/>
    </row>
    <row r="267" ht="48.75" customHeight="1">
      <c r="A267" s="53">
        <v>8.0</v>
      </c>
      <c r="B267" s="18" t="s">
        <v>216</v>
      </c>
      <c r="C267" s="19" t="s">
        <v>219</v>
      </c>
      <c r="D267" s="12"/>
      <c r="E267" s="31"/>
      <c r="F267" s="31"/>
      <c r="G267" s="34"/>
      <c r="H267" s="31"/>
      <c r="I267" s="18"/>
      <c r="J267" s="36"/>
      <c r="K267" s="36"/>
      <c r="L267" s="36"/>
      <c r="M267" s="34"/>
      <c r="N267" s="91"/>
      <c r="O267" s="41"/>
      <c r="P267" s="87"/>
      <c r="Q267" s="87"/>
      <c r="R267" s="87"/>
      <c r="S267" s="87"/>
    </row>
    <row r="268" ht="48.75" customHeight="1">
      <c r="A268" s="90"/>
      <c r="B268" s="39"/>
      <c r="C268" s="39"/>
      <c r="E268" s="46" t="s">
        <v>206</v>
      </c>
      <c r="F268" s="47">
        <v>0.8888888888888888</v>
      </c>
      <c r="G268" s="48"/>
      <c r="H268" s="49"/>
      <c r="I268" s="52"/>
      <c r="J268" s="51"/>
      <c r="K268" s="51"/>
      <c r="L268" s="51"/>
      <c r="M268" s="48"/>
      <c r="N268" s="91"/>
      <c r="O268" s="41"/>
      <c r="P268" s="87"/>
      <c r="Q268" s="87"/>
      <c r="R268" s="87"/>
      <c r="S268" s="87"/>
    </row>
    <row r="269" ht="48.75" customHeight="1">
      <c r="A269" s="90"/>
      <c r="B269" s="39"/>
      <c r="C269" s="39"/>
      <c r="E269" s="31"/>
      <c r="F269" s="31"/>
      <c r="G269" s="48"/>
      <c r="H269" s="31"/>
      <c r="I269" s="52"/>
      <c r="J269" s="51"/>
      <c r="K269" s="51"/>
      <c r="L269" s="51"/>
      <c r="M269" s="48"/>
      <c r="N269" s="91"/>
      <c r="O269" s="41"/>
      <c r="P269" s="87"/>
      <c r="Q269" s="87"/>
      <c r="R269" s="87"/>
      <c r="S269" s="87"/>
    </row>
    <row r="270" ht="48.75" customHeight="1">
      <c r="A270" s="87"/>
      <c r="B270" s="87"/>
      <c r="C270" s="87"/>
      <c r="D270" s="87"/>
      <c r="E270" s="87"/>
      <c r="F270" s="87"/>
      <c r="G270" s="87"/>
      <c r="H270" s="87"/>
      <c r="I270" s="88"/>
      <c r="J270" s="89" t="s">
        <v>2</v>
      </c>
      <c r="M270" s="88"/>
      <c r="N270" s="91"/>
      <c r="O270" s="41"/>
      <c r="P270" s="87"/>
      <c r="Q270" s="87"/>
      <c r="R270" s="87"/>
      <c r="S270" s="87"/>
    </row>
    <row r="271" ht="48.75" customHeight="1">
      <c r="A271" s="8" t="s">
        <v>3</v>
      </c>
      <c r="B271" s="8" t="s">
        <v>4</v>
      </c>
      <c r="C271" s="8" t="s">
        <v>5</v>
      </c>
      <c r="E271" s="9"/>
      <c r="F271" s="9"/>
      <c r="G271" s="10" t="s">
        <v>6</v>
      </c>
      <c r="H271" s="11" t="s">
        <v>235</v>
      </c>
      <c r="I271" s="12"/>
      <c r="J271" s="13">
        <v>1.0</v>
      </c>
      <c r="K271" s="13">
        <v>2.0</v>
      </c>
      <c r="L271" s="13">
        <v>3.0</v>
      </c>
      <c r="M271" s="10" t="s">
        <v>8</v>
      </c>
      <c r="N271" s="91"/>
      <c r="O271" s="41"/>
      <c r="P271" s="87"/>
      <c r="Q271" s="87"/>
      <c r="R271" s="87"/>
      <c r="S271" s="87"/>
    </row>
    <row r="272" ht="48.75" customHeight="1">
      <c r="A272" s="53">
        <v>1.0</v>
      </c>
      <c r="B272" s="18" t="s">
        <v>204</v>
      </c>
      <c r="C272" s="19" t="s">
        <v>205</v>
      </c>
      <c r="D272" s="12"/>
      <c r="E272" s="46" t="s">
        <v>206</v>
      </c>
      <c r="F272" s="47">
        <v>0.75</v>
      </c>
      <c r="G272" s="48"/>
      <c r="H272" s="49"/>
      <c r="I272" s="52"/>
      <c r="J272" s="51"/>
      <c r="K272" s="51"/>
      <c r="L272" s="51"/>
      <c r="M272" s="48"/>
      <c r="N272" s="91"/>
      <c r="O272" s="41"/>
      <c r="P272" s="87"/>
      <c r="Q272" s="87"/>
      <c r="R272" s="87"/>
      <c r="S272" s="87"/>
    </row>
    <row r="273" ht="48.75" customHeight="1">
      <c r="A273" s="53">
        <v>2.0</v>
      </c>
      <c r="B273" s="18" t="s">
        <v>208</v>
      </c>
      <c r="C273" s="19" t="s">
        <v>209</v>
      </c>
      <c r="D273" s="12"/>
      <c r="E273" s="31"/>
      <c r="F273" s="31"/>
      <c r="G273" s="48"/>
      <c r="H273" s="31"/>
      <c r="I273" s="52"/>
      <c r="J273" s="51"/>
      <c r="K273" s="51"/>
      <c r="L273" s="51"/>
      <c r="M273" s="48"/>
      <c r="N273" s="91"/>
      <c r="O273" s="41"/>
      <c r="P273" s="87"/>
      <c r="Q273" s="87"/>
      <c r="R273" s="87"/>
      <c r="S273" s="87"/>
    </row>
    <row r="274" ht="48.75" customHeight="1">
      <c r="A274" s="53">
        <v>3.0</v>
      </c>
      <c r="B274" s="18" t="s">
        <v>207</v>
      </c>
      <c r="C274" s="19" t="s">
        <v>211</v>
      </c>
      <c r="D274" s="12"/>
      <c r="E274" s="32" t="s">
        <v>206</v>
      </c>
      <c r="F274" s="33">
        <v>0.7847222222222222</v>
      </c>
      <c r="G274" s="34"/>
      <c r="H274" s="35"/>
      <c r="I274" s="18"/>
      <c r="J274" s="36"/>
      <c r="K274" s="36"/>
      <c r="L274" s="36"/>
      <c r="M274" s="34"/>
      <c r="N274" s="88"/>
      <c r="O274" s="88"/>
      <c r="P274" s="88"/>
      <c r="Q274" s="88"/>
      <c r="R274" s="88"/>
      <c r="S274" s="88"/>
    </row>
    <row r="275" ht="48.75" customHeight="1">
      <c r="A275" s="53">
        <v>4.0</v>
      </c>
      <c r="B275" s="18" t="s">
        <v>212</v>
      </c>
      <c r="C275" s="19" t="s">
        <v>52</v>
      </c>
      <c r="D275" s="12"/>
      <c r="E275" s="31"/>
      <c r="F275" s="31"/>
      <c r="G275" s="34"/>
      <c r="H275" s="31"/>
      <c r="I275" s="18"/>
      <c r="J275" s="36"/>
      <c r="K275" s="36"/>
      <c r="L275" s="36"/>
      <c r="M275" s="34"/>
      <c r="N275" s="14"/>
      <c r="O275" s="14"/>
      <c r="P275" s="15"/>
      <c r="Q275" s="15"/>
      <c r="R275" s="15"/>
      <c r="S275" s="15"/>
    </row>
    <row r="276" ht="48.75" customHeight="1">
      <c r="A276" s="53">
        <v>5.0</v>
      </c>
      <c r="B276" s="18" t="s">
        <v>214</v>
      </c>
      <c r="C276" s="19" t="s">
        <v>215</v>
      </c>
      <c r="D276" s="12"/>
      <c r="E276" s="46" t="s">
        <v>206</v>
      </c>
      <c r="F276" s="47">
        <v>0.8194444444444444</v>
      </c>
      <c r="G276" s="48"/>
      <c r="H276" s="49"/>
      <c r="I276" s="52"/>
      <c r="J276" s="51"/>
      <c r="K276" s="51"/>
      <c r="L276" s="51"/>
      <c r="M276" s="48"/>
      <c r="N276" s="91"/>
      <c r="O276" s="41"/>
      <c r="P276" s="87"/>
      <c r="Q276" s="87"/>
      <c r="R276" s="87"/>
      <c r="S276" s="87"/>
    </row>
    <row r="277" ht="48.75" customHeight="1">
      <c r="A277" s="53">
        <v>6.0</v>
      </c>
      <c r="B277" s="18" t="s">
        <v>210</v>
      </c>
      <c r="C277" s="19" t="s">
        <v>61</v>
      </c>
      <c r="D277" s="12"/>
      <c r="E277" s="31"/>
      <c r="F277" s="31"/>
      <c r="G277" s="48"/>
      <c r="H277" s="31"/>
      <c r="I277" s="52"/>
      <c r="J277" s="51"/>
      <c r="K277" s="51"/>
      <c r="L277" s="51"/>
      <c r="M277" s="48"/>
      <c r="N277" s="91"/>
      <c r="O277" s="41"/>
      <c r="P277" s="87"/>
      <c r="Q277" s="87"/>
      <c r="R277" s="87"/>
      <c r="S277" s="87"/>
    </row>
    <row r="278" ht="48.75" customHeight="1">
      <c r="A278" s="53">
        <v>7.0</v>
      </c>
      <c r="B278" s="18" t="s">
        <v>213</v>
      </c>
      <c r="C278" s="19" t="s">
        <v>217</v>
      </c>
      <c r="D278" s="12"/>
      <c r="E278" s="32" t="s">
        <v>206</v>
      </c>
      <c r="F278" s="33">
        <v>0.8541666666666666</v>
      </c>
      <c r="G278" s="34"/>
      <c r="H278" s="35"/>
      <c r="I278" s="18"/>
      <c r="J278" s="36"/>
      <c r="K278" s="36"/>
      <c r="L278" s="36"/>
      <c r="M278" s="34"/>
      <c r="N278" s="91"/>
      <c r="O278" s="41"/>
      <c r="P278" s="87"/>
      <c r="Q278" s="87"/>
      <c r="R278" s="87"/>
      <c r="S278" s="87"/>
    </row>
    <row r="279" ht="48.75" customHeight="1">
      <c r="A279" s="53">
        <v>8.0</v>
      </c>
      <c r="B279" s="18" t="s">
        <v>216</v>
      </c>
      <c r="C279" s="19" t="s">
        <v>219</v>
      </c>
      <c r="D279" s="12"/>
      <c r="E279" s="31"/>
      <c r="F279" s="31"/>
      <c r="G279" s="34"/>
      <c r="H279" s="31"/>
      <c r="I279" s="18"/>
      <c r="J279" s="36"/>
      <c r="K279" s="36"/>
      <c r="L279" s="36"/>
      <c r="M279" s="34"/>
      <c r="N279" s="91"/>
      <c r="O279" s="41"/>
      <c r="P279" s="87"/>
      <c r="Q279" s="87"/>
      <c r="R279" s="87"/>
      <c r="S279" s="87"/>
    </row>
    <row r="280" ht="48.75" customHeight="1">
      <c r="A280" s="90"/>
      <c r="B280" s="39"/>
      <c r="C280" s="39"/>
      <c r="E280" s="46" t="s">
        <v>206</v>
      </c>
      <c r="F280" s="47">
        <v>0.8888888888888888</v>
      </c>
      <c r="G280" s="48"/>
      <c r="H280" s="49"/>
      <c r="I280" s="52"/>
      <c r="J280" s="51"/>
      <c r="K280" s="51"/>
      <c r="L280" s="51"/>
      <c r="M280" s="48"/>
      <c r="N280" s="91"/>
      <c r="O280" s="41"/>
      <c r="P280" s="87"/>
      <c r="Q280" s="87"/>
      <c r="R280" s="87"/>
      <c r="S280" s="87"/>
    </row>
    <row r="281" ht="48.75" customHeight="1">
      <c r="A281" s="90"/>
      <c r="B281" s="39"/>
      <c r="C281" s="39"/>
      <c r="E281" s="31"/>
      <c r="F281" s="31"/>
      <c r="G281" s="48"/>
      <c r="H281" s="31"/>
      <c r="I281" s="52"/>
      <c r="J281" s="51"/>
      <c r="K281" s="51"/>
      <c r="L281" s="51"/>
      <c r="M281" s="48"/>
      <c r="N281" s="91"/>
      <c r="O281" s="41"/>
      <c r="P281" s="87"/>
      <c r="Q281" s="87"/>
      <c r="R281" s="87"/>
      <c r="S281" s="87"/>
    </row>
    <row r="282" ht="48.75" customHeight="1">
      <c r="A282" s="87"/>
      <c r="B282" s="87"/>
      <c r="C282" s="87"/>
      <c r="D282" s="87"/>
      <c r="E282" s="87"/>
      <c r="F282" s="87"/>
      <c r="G282" s="87"/>
      <c r="H282" s="87"/>
      <c r="I282" s="88"/>
      <c r="J282" s="89" t="s">
        <v>2</v>
      </c>
      <c r="M282" s="88"/>
      <c r="N282" s="91"/>
      <c r="O282" s="41"/>
      <c r="P282" s="87"/>
      <c r="Q282" s="87"/>
      <c r="R282" s="87"/>
      <c r="S282" s="87"/>
    </row>
    <row r="283" ht="48.75" customHeight="1">
      <c r="A283" s="8" t="s">
        <v>3</v>
      </c>
      <c r="B283" s="8" t="s">
        <v>4</v>
      </c>
      <c r="C283" s="8" t="s">
        <v>5</v>
      </c>
      <c r="E283" s="9"/>
      <c r="F283" s="9"/>
      <c r="G283" s="10" t="s">
        <v>6</v>
      </c>
      <c r="H283" s="11" t="s">
        <v>235</v>
      </c>
      <c r="I283" s="12"/>
      <c r="J283" s="13">
        <v>1.0</v>
      </c>
      <c r="K283" s="13">
        <v>2.0</v>
      </c>
      <c r="L283" s="13">
        <v>3.0</v>
      </c>
      <c r="M283" s="10" t="s">
        <v>8</v>
      </c>
      <c r="N283" s="91"/>
      <c r="O283" s="41"/>
      <c r="P283" s="87"/>
      <c r="Q283" s="87"/>
      <c r="R283" s="87"/>
      <c r="S283" s="87"/>
    </row>
    <row r="284" ht="48.75" customHeight="1">
      <c r="A284" s="53">
        <v>1.0</v>
      </c>
      <c r="B284" s="18" t="s">
        <v>204</v>
      </c>
      <c r="C284" s="19" t="s">
        <v>205</v>
      </c>
      <c r="D284" s="12"/>
      <c r="E284" s="46" t="s">
        <v>206</v>
      </c>
      <c r="F284" s="47">
        <v>0.75</v>
      </c>
      <c r="G284" s="48"/>
      <c r="H284" s="49"/>
      <c r="I284" s="52"/>
      <c r="J284" s="51"/>
      <c r="K284" s="51"/>
      <c r="L284" s="51"/>
      <c r="M284" s="48"/>
      <c r="N284" s="91"/>
      <c r="O284" s="41"/>
      <c r="P284" s="87"/>
      <c r="Q284" s="87"/>
      <c r="R284" s="87"/>
      <c r="S284" s="87"/>
    </row>
    <row r="285" ht="48.75" customHeight="1">
      <c r="A285" s="53">
        <v>2.0</v>
      </c>
      <c r="B285" s="18" t="s">
        <v>208</v>
      </c>
      <c r="C285" s="19" t="s">
        <v>209</v>
      </c>
      <c r="D285" s="12"/>
      <c r="E285" s="31"/>
      <c r="F285" s="31"/>
      <c r="G285" s="48"/>
      <c r="H285" s="31"/>
      <c r="I285" s="52"/>
      <c r="J285" s="51"/>
      <c r="K285" s="51"/>
      <c r="L285" s="51"/>
      <c r="M285" s="48"/>
      <c r="N285" s="91"/>
      <c r="O285" s="41"/>
      <c r="P285" s="87"/>
      <c r="Q285" s="87"/>
      <c r="R285" s="87"/>
      <c r="S285" s="87"/>
    </row>
    <row r="286" ht="48.75" customHeight="1">
      <c r="A286" s="53">
        <v>3.0</v>
      </c>
      <c r="B286" s="18" t="s">
        <v>207</v>
      </c>
      <c r="C286" s="19" t="s">
        <v>211</v>
      </c>
      <c r="D286" s="12"/>
      <c r="E286" s="32" t="s">
        <v>206</v>
      </c>
      <c r="F286" s="33">
        <v>0.7847222222222222</v>
      </c>
      <c r="G286" s="34"/>
      <c r="H286" s="35"/>
      <c r="I286" s="18"/>
      <c r="J286" s="36"/>
      <c r="K286" s="36"/>
      <c r="L286" s="36"/>
      <c r="M286" s="34"/>
      <c r="N286" s="91"/>
      <c r="O286" s="41"/>
      <c r="P286" s="87"/>
      <c r="Q286" s="87"/>
      <c r="R286" s="87"/>
      <c r="S286" s="87"/>
    </row>
    <row r="287" ht="48.75" customHeight="1">
      <c r="A287" s="53">
        <v>4.0</v>
      </c>
      <c r="B287" s="18" t="s">
        <v>212</v>
      </c>
      <c r="C287" s="19" t="s">
        <v>52</v>
      </c>
      <c r="D287" s="12"/>
      <c r="E287" s="31"/>
      <c r="F287" s="31"/>
      <c r="G287" s="34"/>
      <c r="H287" s="31"/>
      <c r="I287" s="18"/>
      <c r="J287" s="36"/>
      <c r="K287" s="36"/>
      <c r="L287" s="36"/>
      <c r="M287" s="34"/>
      <c r="N287" s="91"/>
      <c r="O287" s="41"/>
      <c r="P287" s="87"/>
      <c r="Q287" s="87"/>
      <c r="R287" s="87"/>
      <c r="S287" s="87"/>
    </row>
    <row r="288" ht="48.75" customHeight="1">
      <c r="A288" s="53">
        <v>5.0</v>
      </c>
      <c r="B288" s="18" t="s">
        <v>214</v>
      </c>
      <c r="C288" s="19" t="s">
        <v>215</v>
      </c>
      <c r="D288" s="12"/>
      <c r="E288" s="46" t="s">
        <v>206</v>
      </c>
      <c r="F288" s="47">
        <v>0.8194444444444444</v>
      </c>
      <c r="G288" s="48"/>
      <c r="H288" s="49"/>
      <c r="I288" s="52"/>
      <c r="J288" s="51"/>
      <c r="K288" s="51"/>
      <c r="L288" s="51"/>
      <c r="M288" s="48"/>
      <c r="N288" s="91"/>
      <c r="O288" s="41"/>
      <c r="P288" s="87"/>
      <c r="Q288" s="87"/>
      <c r="R288" s="87"/>
      <c r="S288" s="87"/>
    </row>
    <row r="289" ht="48.75" customHeight="1">
      <c r="A289" s="53">
        <v>6.0</v>
      </c>
      <c r="B289" s="18" t="s">
        <v>210</v>
      </c>
      <c r="C289" s="19" t="s">
        <v>61</v>
      </c>
      <c r="D289" s="12"/>
      <c r="E289" s="31"/>
      <c r="F289" s="31"/>
      <c r="G289" s="48"/>
      <c r="H289" s="31"/>
      <c r="I289" s="52"/>
      <c r="J289" s="51"/>
      <c r="K289" s="51"/>
      <c r="L289" s="51"/>
      <c r="M289" s="48"/>
      <c r="N289" s="91"/>
      <c r="O289" s="41"/>
      <c r="P289" s="87"/>
      <c r="Q289" s="87"/>
      <c r="R289" s="87"/>
      <c r="S289" s="87"/>
    </row>
    <row r="290" ht="48.75" customHeight="1">
      <c r="A290" s="53">
        <v>7.0</v>
      </c>
      <c r="B290" s="18" t="s">
        <v>213</v>
      </c>
      <c r="C290" s="19" t="s">
        <v>217</v>
      </c>
      <c r="D290" s="12"/>
      <c r="E290" s="32" t="s">
        <v>206</v>
      </c>
      <c r="F290" s="33">
        <v>0.8541666666666666</v>
      </c>
      <c r="G290" s="34"/>
      <c r="H290" s="35"/>
      <c r="I290" s="18"/>
      <c r="J290" s="36"/>
      <c r="K290" s="36"/>
      <c r="L290" s="36"/>
      <c r="M290" s="34"/>
      <c r="N290" s="91"/>
      <c r="O290" s="41"/>
      <c r="P290" s="87"/>
      <c r="Q290" s="87"/>
      <c r="R290" s="87"/>
      <c r="S290" s="87"/>
    </row>
    <row r="291" ht="48.75" customHeight="1">
      <c r="A291" s="53">
        <v>8.0</v>
      </c>
      <c r="B291" s="18" t="s">
        <v>216</v>
      </c>
      <c r="C291" s="19" t="s">
        <v>219</v>
      </c>
      <c r="D291" s="12"/>
      <c r="E291" s="31"/>
      <c r="F291" s="31"/>
      <c r="G291" s="34"/>
      <c r="H291" s="31"/>
      <c r="I291" s="18"/>
      <c r="J291" s="36"/>
      <c r="K291" s="36"/>
      <c r="L291" s="36"/>
      <c r="M291" s="34"/>
      <c r="N291" s="91"/>
      <c r="O291" s="41"/>
      <c r="P291" s="87"/>
      <c r="Q291" s="87"/>
      <c r="R291" s="87"/>
      <c r="S291" s="87"/>
    </row>
    <row r="292" ht="48.75" customHeight="1">
      <c r="A292" s="90"/>
      <c r="B292" s="39"/>
      <c r="C292" s="39"/>
      <c r="E292" s="46" t="s">
        <v>206</v>
      </c>
      <c r="F292" s="47">
        <v>0.8888888888888888</v>
      </c>
      <c r="G292" s="48"/>
      <c r="H292" s="49"/>
      <c r="I292" s="52"/>
      <c r="J292" s="51"/>
      <c r="K292" s="51"/>
      <c r="L292" s="51"/>
      <c r="M292" s="48"/>
      <c r="N292" s="91"/>
      <c r="O292" s="41"/>
      <c r="P292" s="87"/>
      <c r="Q292" s="87"/>
      <c r="R292" s="87"/>
      <c r="S292" s="87"/>
    </row>
    <row r="293" ht="48.75" customHeight="1">
      <c r="A293" s="90"/>
      <c r="B293" s="39"/>
      <c r="C293" s="39"/>
      <c r="E293" s="31"/>
      <c r="F293" s="31"/>
      <c r="G293" s="48"/>
      <c r="H293" s="31"/>
      <c r="I293" s="52"/>
      <c r="J293" s="51"/>
      <c r="K293" s="51"/>
      <c r="L293" s="51"/>
      <c r="M293" s="48"/>
      <c r="N293" s="91"/>
      <c r="O293" s="41"/>
      <c r="P293" s="87"/>
      <c r="Q293" s="87"/>
      <c r="R293" s="87"/>
      <c r="S293" s="87"/>
    </row>
    <row r="294" ht="48.75" customHeight="1">
      <c r="A294" s="87"/>
      <c r="B294" s="87"/>
      <c r="C294" s="87"/>
      <c r="D294" s="87"/>
      <c r="E294" s="87"/>
      <c r="F294" s="87"/>
      <c r="G294" s="87"/>
      <c r="H294" s="87"/>
      <c r="I294" s="88"/>
      <c r="J294" s="89" t="s">
        <v>2</v>
      </c>
      <c r="M294" s="88"/>
      <c r="N294" s="91"/>
      <c r="O294" s="41"/>
      <c r="P294" s="87"/>
      <c r="Q294" s="87"/>
      <c r="R294" s="87"/>
      <c r="S294" s="87"/>
    </row>
    <row r="295" ht="48.75" customHeight="1">
      <c r="A295" s="8" t="s">
        <v>3</v>
      </c>
      <c r="B295" s="8" t="s">
        <v>4</v>
      </c>
      <c r="C295" s="8" t="s">
        <v>5</v>
      </c>
      <c r="E295" s="9"/>
      <c r="F295" s="9"/>
      <c r="G295" s="10" t="s">
        <v>6</v>
      </c>
      <c r="H295" s="11" t="s">
        <v>235</v>
      </c>
      <c r="I295" s="12"/>
      <c r="J295" s="13">
        <v>1.0</v>
      </c>
      <c r="K295" s="13">
        <v>2.0</v>
      </c>
      <c r="L295" s="13">
        <v>3.0</v>
      </c>
      <c r="M295" s="10" t="s">
        <v>8</v>
      </c>
      <c r="N295" s="91"/>
      <c r="O295" s="41"/>
      <c r="P295" s="87"/>
      <c r="Q295" s="87"/>
      <c r="R295" s="87"/>
      <c r="S295" s="87"/>
    </row>
    <row r="296" ht="48.75" customHeight="1">
      <c r="A296" s="53">
        <v>1.0</v>
      </c>
      <c r="B296" s="18" t="s">
        <v>204</v>
      </c>
      <c r="C296" s="19" t="s">
        <v>205</v>
      </c>
      <c r="D296" s="12"/>
      <c r="E296" s="46" t="s">
        <v>206</v>
      </c>
      <c r="F296" s="47">
        <v>0.75</v>
      </c>
      <c r="G296" s="48"/>
      <c r="H296" s="49"/>
      <c r="I296" s="52"/>
      <c r="J296" s="51"/>
      <c r="K296" s="51"/>
      <c r="L296" s="51"/>
      <c r="M296" s="48"/>
      <c r="N296" s="91"/>
      <c r="O296" s="41"/>
      <c r="P296" s="87"/>
      <c r="Q296" s="87"/>
      <c r="R296" s="87"/>
      <c r="S296" s="87"/>
    </row>
    <row r="297" ht="48.75" customHeight="1">
      <c r="A297" s="53">
        <v>2.0</v>
      </c>
      <c r="B297" s="18" t="s">
        <v>208</v>
      </c>
      <c r="C297" s="19" t="s">
        <v>209</v>
      </c>
      <c r="D297" s="12"/>
      <c r="E297" s="31"/>
      <c r="F297" s="31"/>
      <c r="G297" s="48"/>
      <c r="H297" s="31"/>
      <c r="I297" s="52"/>
      <c r="J297" s="51"/>
      <c r="K297" s="51"/>
      <c r="L297" s="51"/>
      <c r="M297" s="48"/>
      <c r="N297" s="91"/>
      <c r="O297" s="41"/>
      <c r="P297" s="87"/>
      <c r="Q297" s="87"/>
      <c r="R297" s="87"/>
      <c r="S297" s="87"/>
    </row>
    <row r="298" ht="48.75" customHeight="1">
      <c r="A298" s="53">
        <v>3.0</v>
      </c>
      <c r="B298" s="18" t="s">
        <v>207</v>
      </c>
      <c r="C298" s="19" t="s">
        <v>211</v>
      </c>
      <c r="D298" s="12"/>
      <c r="E298" s="32" t="s">
        <v>206</v>
      </c>
      <c r="F298" s="33">
        <v>0.7847222222222222</v>
      </c>
      <c r="G298" s="34"/>
      <c r="H298" s="35"/>
      <c r="I298" s="18"/>
      <c r="J298" s="36"/>
      <c r="K298" s="36"/>
      <c r="L298" s="36"/>
      <c r="M298" s="34"/>
      <c r="N298" s="91"/>
      <c r="O298" s="41"/>
      <c r="P298" s="87"/>
      <c r="Q298" s="87"/>
      <c r="R298" s="87"/>
      <c r="S298" s="87"/>
    </row>
    <row r="299" ht="48.75" customHeight="1">
      <c r="A299" s="53">
        <v>4.0</v>
      </c>
      <c r="B299" s="18" t="s">
        <v>212</v>
      </c>
      <c r="C299" s="19" t="s">
        <v>52</v>
      </c>
      <c r="D299" s="12"/>
      <c r="E299" s="31"/>
      <c r="F299" s="31"/>
      <c r="G299" s="34"/>
      <c r="H299" s="31"/>
      <c r="I299" s="18"/>
      <c r="J299" s="36"/>
      <c r="K299" s="36"/>
      <c r="L299" s="36"/>
      <c r="M299" s="34"/>
      <c r="N299" s="91"/>
      <c r="O299" s="41"/>
      <c r="P299" s="87"/>
      <c r="Q299" s="87"/>
      <c r="R299" s="87"/>
      <c r="S299" s="87"/>
    </row>
    <row r="300" ht="48.75" customHeight="1">
      <c r="A300" s="53">
        <v>5.0</v>
      </c>
      <c r="B300" s="18" t="s">
        <v>214</v>
      </c>
      <c r="C300" s="19" t="s">
        <v>215</v>
      </c>
      <c r="D300" s="12"/>
      <c r="E300" s="46" t="s">
        <v>206</v>
      </c>
      <c r="F300" s="47">
        <v>0.8194444444444444</v>
      </c>
      <c r="G300" s="48"/>
      <c r="H300" s="49"/>
      <c r="I300" s="52"/>
      <c r="J300" s="51"/>
      <c r="K300" s="51"/>
      <c r="L300" s="51"/>
      <c r="M300" s="48"/>
      <c r="N300" s="88"/>
      <c r="O300" s="88"/>
      <c r="P300" s="88"/>
      <c r="Q300" s="88"/>
      <c r="R300" s="88"/>
      <c r="S300" s="88"/>
    </row>
    <row r="301" ht="48.75" customHeight="1">
      <c r="A301" s="53">
        <v>6.0</v>
      </c>
      <c r="B301" s="18" t="s">
        <v>210</v>
      </c>
      <c r="C301" s="19" t="s">
        <v>61</v>
      </c>
      <c r="D301" s="12"/>
      <c r="E301" s="31"/>
      <c r="F301" s="31"/>
      <c r="G301" s="48"/>
      <c r="H301" s="31"/>
      <c r="I301" s="52"/>
      <c r="J301" s="51"/>
      <c r="K301" s="51"/>
      <c r="L301" s="51"/>
      <c r="M301" s="48"/>
      <c r="N301" s="14"/>
      <c r="O301" s="14"/>
      <c r="P301" s="15"/>
      <c r="Q301" s="15"/>
      <c r="R301" s="15"/>
      <c r="S301" s="15"/>
    </row>
    <row r="302" ht="48.75" customHeight="1">
      <c r="A302" s="53">
        <v>7.0</v>
      </c>
      <c r="B302" s="18" t="s">
        <v>213</v>
      </c>
      <c r="C302" s="19" t="s">
        <v>217</v>
      </c>
      <c r="D302" s="12"/>
      <c r="E302" s="32" t="s">
        <v>206</v>
      </c>
      <c r="F302" s="33">
        <v>0.8541666666666666</v>
      </c>
      <c r="G302" s="34"/>
      <c r="H302" s="35"/>
      <c r="I302" s="18"/>
      <c r="J302" s="36"/>
      <c r="K302" s="36"/>
      <c r="L302" s="36"/>
      <c r="M302" s="34"/>
      <c r="N302" s="91"/>
      <c r="O302" s="41"/>
      <c r="P302" s="87"/>
      <c r="Q302" s="87"/>
      <c r="R302" s="87"/>
      <c r="S302" s="87"/>
    </row>
    <row r="303" ht="48.75" customHeight="1">
      <c r="A303" s="53">
        <v>8.0</v>
      </c>
      <c r="B303" s="18" t="s">
        <v>216</v>
      </c>
      <c r="C303" s="19" t="s">
        <v>219</v>
      </c>
      <c r="D303" s="12"/>
      <c r="E303" s="31"/>
      <c r="F303" s="31"/>
      <c r="G303" s="34"/>
      <c r="H303" s="31"/>
      <c r="I303" s="18"/>
      <c r="J303" s="36"/>
      <c r="K303" s="36"/>
      <c r="L303" s="36"/>
      <c r="M303" s="34"/>
      <c r="N303" s="91"/>
      <c r="O303" s="41"/>
      <c r="P303" s="87"/>
      <c r="Q303" s="87"/>
      <c r="R303" s="87"/>
      <c r="S303" s="87"/>
    </row>
    <row r="304" ht="48.75" customHeight="1">
      <c r="A304" s="90"/>
      <c r="B304" s="39"/>
      <c r="C304" s="39"/>
      <c r="E304" s="46" t="s">
        <v>206</v>
      </c>
      <c r="F304" s="47">
        <v>0.8888888888888888</v>
      </c>
      <c r="G304" s="48"/>
      <c r="H304" s="49"/>
      <c r="I304" s="52"/>
      <c r="J304" s="51"/>
      <c r="K304" s="51"/>
      <c r="L304" s="51"/>
      <c r="M304" s="48"/>
      <c r="N304" s="91"/>
      <c r="O304" s="41"/>
      <c r="P304" s="87"/>
      <c r="Q304" s="87"/>
      <c r="R304" s="87"/>
      <c r="S304" s="87"/>
    </row>
    <row r="305" ht="48.75" customHeight="1">
      <c r="A305" s="90"/>
      <c r="B305" s="39"/>
      <c r="C305" s="39"/>
      <c r="E305" s="31"/>
      <c r="F305" s="31"/>
      <c r="G305" s="48"/>
      <c r="H305" s="31"/>
      <c r="I305" s="52"/>
      <c r="J305" s="51"/>
      <c r="K305" s="51"/>
      <c r="L305" s="51"/>
      <c r="M305" s="48"/>
      <c r="N305" s="91"/>
      <c r="O305" s="41"/>
      <c r="P305" s="87"/>
      <c r="Q305" s="87"/>
      <c r="R305" s="87"/>
      <c r="S305" s="87"/>
    </row>
    <row r="306" ht="48.75" customHeight="1">
      <c r="A306" s="87"/>
      <c r="B306" s="87"/>
      <c r="C306" s="87"/>
      <c r="D306" s="87"/>
      <c r="E306" s="87"/>
      <c r="F306" s="87"/>
      <c r="G306" s="87"/>
      <c r="H306" s="87"/>
      <c r="I306" s="88"/>
      <c r="J306" s="89" t="s">
        <v>2</v>
      </c>
      <c r="M306" s="88"/>
      <c r="N306" s="91"/>
      <c r="O306" s="41"/>
      <c r="P306" s="87"/>
      <c r="Q306" s="87"/>
      <c r="R306" s="87"/>
      <c r="S306" s="87"/>
    </row>
    <row r="307" ht="48.75" customHeight="1">
      <c r="A307" s="8" t="s">
        <v>3</v>
      </c>
      <c r="B307" s="8" t="s">
        <v>4</v>
      </c>
      <c r="C307" s="8" t="s">
        <v>5</v>
      </c>
      <c r="E307" s="9"/>
      <c r="F307" s="9"/>
      <c r="G307" s="10" t="s">
        <v>6</v>
      </c>
      <c r="H307" s="11" t="s">
        <v>235</v>
      </c>
      <c r="I307" s="12"/>
      <c r="J307" s="13">
        <v>1.0</v>
      </c>
      <c r="K307" s="13">
        <v>2.0</v>
      </c>
      <c r="L307" s="13">
        <v>3.0</v>
      </c>
      <c r="M307" s="10" t="s">
        <v>8</v>
      </c>
      <c r="N307" s="91"/>
      <c r="O307" s="41"/>
      <c r="P307" s="87"/>
      <c r="Q307" s="87"/>
      <c r="R307" s="87"/>
      <c r="S307" s="87"/>
    </row>
    <row r="308" ht="48.75" customHeight="1">
      <c r="A308" s="53">
        <v>1.0</v>
      </c>
      <c r="B308" s="18" t="s">
        <v>204</v>
      </c>
      <c r="C308" s="19" t="s">
        <v>205</v>
      </c>
      <c r="D308" s="12"/>
      <c r="E308" s="46" t="s">
        <v>206</v>
      </c>
      <c r="F308" s="47">
        <v>0.75</v>
      </c>
      <c r="G308" s="48"/>
      <c r="H308" s="49"/>
      <c r="I308" s="52"/>
      <c r="J308" s="51"/>
      <c r="K308" s="51"/>
      <c r="L308" s="51"/>
      <c r="M308" s="48"/>
      <c r="N308" s="91"/>
      <c r="O308" s="41"/>
      <c r="P308" s="87"/>
      <c r="Q308" s="87"/>
      <c r="R308" s="87"/>
      <c r="S308" s="87"/>
    </row>
    <row r="309" ht="48.75" customHeight="1">
      <c r="A309" s="53">
        <v>2.0</v>
      </c>
      <c r="B309" s="18" t="s">
        <v>208</v>
      </c>
      <c r="C309" s="19" t="s">
        <v>209</v>
      </c>
      <c r="D309" s="12"/>
      <c r="E309" s="31"/>
      <c r="F309" s="31"/>
      <c r="G309" s="48"/>
      <c r="H309" s="31"/>
      <c r="I309" s="52"/>
      <c r="J309" s="51"/>
      <c r="K309" s="51"/>
      <c r="L309" s="51"/>
      <c r="M309" s="48"/>
      <c r="N309" s="91"/>
      <c r="O309" s="41"/>
      <c r="P309" s="87"/>
      <c r="Q309" s="87"/>
      <c r="R309" s="87"/>
      <c r="S309" s="87"/>
    </row>
    <row r="310" ht="48.75" customHeight="1">
      <c r="A310" s="53">
        <v>3.0</v>
      </c>
      <c r="B310" s="18" t="s">
        <v>207</v>
      </c>
      <c r="C310" s="19" t="s">
        <v>211</v>
      </c>
      <c r="D310" s="12"/>
      <c r="E310" s="32" t="s">
        <v>206</v>
      </c>
      <c r="F310" s="33">
        <v>0.7847222222222222</v>
      </c>
      <c r="G310" s="34"/>
      <c r="H310" s="35"/>
      <c r="I310" s="18"/>
      <c r="J310" s="36"/>
      <c r="K310" s="36"/>
      <c r="L310" s="36"/>
      <c r="M310" s="34"/>
      <c r="N310" s="91"/>
      <c r="O310" s="41"/>
      <c r="P310" s="87"/>
      <c r="Q310" s="87"/>
      <c r="R310" s="87"/>
      <c r="S310" s="87"/>
    </row>
    <row r="311" ht="48.75" customHeight="1">
      <c r="A311" s="53">
        <v>4.0</v>
      </c>
      <c r="B311" s="18" t="s">
        <v>212</v>
      </c>
      <c r="C311" s="19" t="s">
        <v>52</v>
      </c>
      <c r="D311" s="12"/>
      <c r="E311" s="31"/>
      <c r="F311" s="31"/>
      <c r="G311" s="34"/>
      <c r="H311" s="31"/>
      <c r="I311" s="18"/>
      <c r="J311" s="36"/>
      <c r="K311" s="36"/>
      <c r="L311" s="36"/>
      <c r="M311" s="34"/>
      <c r="N311" s="91"/>
      <c r="O311" s="41"/>
      <c r="P311" s="87"/>
      <c r="Q311" s="87"/>
      <c r="R311" s="87"/>
      <c r="S311" s="87"/>
    </row>
    <row r="312" ht="48.75" customHeight="1">
      <c r="A312" s="53">
        <v>5.0</v>
      </c>
      <c r="B312" s="18" t="s">
        <v>214</v>
      </c>
      <c r="C312" s="19" t="s">
        <v>215</v>
      </c>
      <c r="D312" s="12"/>
      <c r="E312" s="46" t="s">
        <v>206</v>
      </c>
      <c r="F312" s="47">
        <v>0.8194444444444444</v>
      </c>
      <c r="G312" s="48"/>
      <c r="H312" s="49"/>
      <c r="I312" s="52"/>
      <c r="J312" s="51"/>
      <c r="K312" s="51"/>
      <c r="L312" s="51"/>
      <c r="M312" s="48"/>
      <c r="N312" s="91"/>
      <c r="O312" s="41"/>
      <c r="P312" s="87"/>
      <c r="Q312" s="87"/>
      <c r="R312" s="87"/>
      <c r="S312" s="87"/>
    </row>
    <row r="313" ht="48.75" customHeight="1">
      <c r="A313" s="53">
        <v>6.0</v>
      </c>
      <c r="B313" s="18" t="s">
        <v>210</v>
      </c>
      <c r="C313" s="19" t="s">
        <v>61</v>
      </c>
      <c r="D313" s="12"/>
      <c r="E313" s="31"/>
      <c r="F313" s="31"/>
      <c r="G313" s="48"/>
      <c r="H313" s="31"/>
      <c r="I313" s="52"/>
      <c r="J313" s="51"/>
      <c r="K313" s="51"/>
      <c r="L313" s="51"/>
      <c r="M313" s="48"/>
      <c r="N313" s="91"/>
      <c r="O313" s="41"/>
      <c r="P313" s="87"/>
      <c r="Q313" s="87"/>
      <c r="R313" s="87"/>
      <c r="S313" s="87"/>
    </row>
    <row r="314" ht="48.75" customHeight="1">
      <c r="A314" s="53">
        <v>7.0</v>
      </c>
      <c r="B314" s="18" t="s">
        <v>213</v>
      </c>
      <c r="C314" s="19" t="s">
        <v>217</v>
      </c>
      <c r="D314" s="12"/>
      <c r="E314" s="32" t="s">
        <v>206</v>
      </c>
      <c r="F314" s="33">
        <v>0.8541666666666666</v>
      </c>
      <c r="G314" s="34"/>
      <c r="H314" s="35"/>
      <c r="I314" s="18"/>
      <c r="J314" s="36"/>
      <c r="K314" s="36"/>
      <c r="L314" s="36"/>
      <c r="M314" s="34"/>
      <c r="N314" s="91"/>
      <c r="O314" s="41"/>
      <c r="P314" s="87"/>
      <c r="Q314" s="87"/>
      <c r="R314" s="87"/>
      <c r="S314" s="87"/>
    </row>
    <row r="315" ht="48.75" customHeight="1">
      <c r="A315" s="53">
        <v>8.0</v>
      </c>
      <c r="B315" s="18" t="s">
        <v>216</v>
      </c>
      <c r="C315" s="19" t="s">
        <v>219</v>
      </c>
      <c r="D315" s="12"/>
      <c r="E315" s="31"/>
      <c r="F315" s="31"/>
      <c r="G315" s="34"/>
      <c r="H315" s="31"/>
      <c r="I315" s="18"/>
      <c r="J315" s="36"/>
      <c r="K315" s="36"/>
      <c r="L315" s="36"/>
      <c r="M315" s="34"/>
      <c r="N315" s="91"/>
      <c r="O315" s="41"/>
      <c r="P315" s="87"/>
      <c r="Q315" s="87"/>
      <c r="R315" s="87"/>
      <c r="S315" s="87"/>
    </row>
    <row r="316" ht="48.75" customHeight="1">
      <c r="A316" s="90"/>
      <c r="B316" s="39"/>
      <c r="C316" s="39"/>
      <c r="E316" s="46" t="s">
        <v>206</v>
      </c>
      <c r="F316" s="47">
        <v>0.8888888888888888</v>
      </c>
      <c r="G316" s="48"/>
      <c r="H316" s="49"/>
      <c r="I316" s="52"/>
      <c r="J316" s="51"/>
      <c r="K316" s="51"/>
      <c r="L316" s="51"/>
      <c r="M316" s="48"/>
      <c r="N316" s="91"/>
      <c r="O316" s="41"/>
      <c r="P316" s="87"/>
      <c r="Q316" s="87"/>
      <c r="R316" s="87"/>
      <c r="S316" s="87"/>
    </row>
    <row r="317" ht="48.75" customHeight="1">
      <c r="A317" s="90"/>
      <c r="B317" s="39"/>
      <c r="C317" s="39"/>
      <c r="E317" s="31"/>
      <c r="F317" s="31"/>
      <c r="G317" s="48"/>
      <c r="H317" s="31"/>
      <c r="I317" s="52"/>
      <c r="J317" s="51"/>
      <c r="K317" s="51"/>
      <c r="L317" s="51"/>
      <c r="M317" s="48"/>
      <c r="N317" s="91"/>
      <c r="O317" s="41"/>
      <c r="P317" s="87"/>
      <c r="Q317" s="87"/>
      <c r="R317" s="87"/>
      <c r="S317" s="87"/>
    </row>
    <row r="318" ht="48.75" customHeight="1">
      <c r="A318" s="87"/>
      <c r="B318" s="87"/>
      <c r="C318" s="87"/>
      <c r="D318" s="87"/>
      <c r="E318" s="87"/>
      <c r="F318" s="87"/>
      <c r="G318" s="87"/>
      <c r="H318" s="87"/>
      <c r="I318" s="88"/>
      <c r="J318" s="89" t="s">
        <v>2</v>
      </c>
      <c r="M318" s="88"/>
      <c r="N318" s="91"/>
      <c r="O318" s="41"/>
      <c r="P318" s="87"/>
      <c r="Q318" s="87"/>
      <c r="R318" s="87"/>
      <c r="S318" s="87"/>
    </row>
    <row r="319" ht="48.75" customHeight="1">
      <c r="A319" s="8" t="s">
        <v>3</v>
      </c>
      <c r="B319" s="8" t="s">
        <v>4</v>
      </c>
      <c r="C319" s="8" t="s">
        <v>5</v>
      </c>
      <c r="E319" s="9"/>
      <c r="F319" s="9"/>
      <c r="G319" s="10" t="s">
        <v>6</v>
      </c>
      <c r="H319" s="11" t="s">
        <v>235</v>
      </c>
      <c r="I319" s="12"/>
      <c r="J319" s="13">
        <v>1.0</v>
      </c>
      <c r="K319" s="13">
        <v>2.0</v>
      </c>
      <c r="L319" s="13">
        <v>3.0</v>
      </c>
      <c r="M319" s="10" t="s">
        <v>8</v>
      </c>
      <c r="N319" s="91"/>
      <c r="O319" s="41"/>
      <c r="P319" s="87"/>
      <c r="Q319" s="87"/>
      <c r="R319" s="87"/>
      <c r="S319" s="87"/>
    </row>
    <row r="320" ht="48.75" customHeight="1">
      <c r="A320" s="53">
        <v>1.0</v>
      </c>
      <c r="B320" s="18" t="s">
        <v>204</v>
      </c>
      <c r="C320" s="19" t="s">
        <v>205</v>
      </c>
      <c r="D320" s="12"/>
      <c r="E320" s="46" t="s">
        <v>206</v>
      </c>
      <c r="F320" s="47">
        <v>0.75</v>
      </c>
      <c r="G320" s="48"/>
      <c r="H320" s="49"/>
      <c r="I320" s="52"/>
      <c r="J320" s="51"/>
      <c r="K320" s="51"/>
      <c r="L320" s="51"/>
      <c r="M320" s="48"/>
      <c r="N320" s="91"/>
      <c r="O320" s="41"/>
      <c r="P320" s="87"/>
      <c r="Q320" s="87"/>
      <c r="R320" s="87"/>
      <c r="S320" s="87"/>
    </row>
    <row r="321" ht="48.75" customHeight="1">
      <c r="A321" s="53">
        <v>2.0</v>
      </c>
      <c r="B321" s="18" t="s">
        <v>208</v>
      </c>
      <c r="C321" s="19" t="s">
        <v>209</v>
      </c>
      <c r="D321" s="12"/>
      <c r="E321" s="31"/>
      <c r="F321" s="31"/>
      <c r="G321" s="48"/>
      <c r="H321" s="31"/>
      <c r="I321" s="52"/>
      <c r="J321" s="51"/>
      <c r="K321" s="51"/>
      <c r="L321" s="51"/>
      <c r="M321" s="48"/>
      <c r="N321" s="91"/>
      <c r="O321" s="41"/>
      <c r="P321" s="87"/>
      <c r="Q321" s="87"/>
      <c r="R321" s="87"/>
      <c r="S321" s="87"/>
    </row>
    <row r="322" ht="48.75" customHeight="1">
      <c r="A322" s="53">
        <v>3.0</v>
      </c>
      <c r="B322" s="18" t="s">
        <v>207</v>
      </c>
      <c r="C322" s="19" t="s">
        <v>211</v>
      </c>
      <c r="D322" s="12"/>
      <c r="E322" s="32" t="s">
        <v>206</v>
      </c>
      <c r="F322" s="33">
        <v>0.7847222222222222</v>
      </c>
      <c r="G322" s="34"/>
      <c r="H322" s="35"/>
      <c r="I322" s="18"/>
      <c r="J322" s="36"/>
      <c r="K322" s="36"/>
      <c r="L322" s="36"/>
      <c r="M322" s="34"/>
      <c r="N322" s="91"/>
      <c r="O322" s="41"/>
      <c r="P322" s="87"/>
      <c r="Q322" s="87"/>
      <c r="R322" s="87"/>
      <c r="S322" s="87"/>
    </row>
    <row r="323" ht="48.75" customHeight="1">
      <c r="A323" s="53">
        <v>4.0</v>
      </c>
      <c r="B323" s="18" t="s">
        <v>212</v>
      </c>
      <c r="C323" s="19" t="s">
        <v>52</v>
      </c>
      <c r="D323" s="12"/>
      <c r="E323" s="31"/>
      <c r="F323" s="31"/>
      <c r="G323" s="34"/>
      <c r="H323" s="31"/>
      <c r="I323" s="18"/>
      <c r="J323" s="36"/>
      <c r="K323" s="36"/>
      <c r="L323" s="36"/>
      <c r="M323" s="34"/>
      <c r="N323" s="91"/>
      <c r="O323" s="41"/>
      <c r="P323" s="87"/>
      <c r="Q323" s="87"/>
      <c r="R323" s="87"/>
      <c r="S323" s="87"/>
    </row>
    <row r="324" ht="48.75" customHeight="1">
      <c r="A324" s="53">
        <v>5.0</v>
      </c>
      <c r="B324" s="18" t="s">
        <v>214</v>
      </c>
      <c r="C324" s="19" t="s">
        <v>215</v>
      </c>
      <c r="D324" s="12"/>
      <c r="E324" s="46" t="s">
        <v>206</v>
      </c>
      <c r="F324" s="47">
        <v>0.8194444444444444</v>
      </c>
      <c r="G324" s="48"/>
      <c r="H324" s="49"/>
      <c r="I324" s="52"/>
      <c r="J324" s="51"/>
      <c r="K324" s="51"/>
      <c r="L324" s="51"/>
      <c r="M324" s="48"/>
      <c r="N324" s="91"/>
      <c r="O324" s="41"/>
      <c r="P324" s="87"/>
      <c r="Q324" s="87"/>
      <c r="R324" s="87"/>
      <c r="S324" s="87"/>
    </row>
    <row r="325" ht="48.75" customHeight="1">
      <c r="A325" s="53">
        <v>6.0</v>
      </c>
      <c r="B325" s="18" t="s">
        <v>210</v>
      </c>
      <c r="C325" s="19" t="s">
        <v>61</v>
      </c>
      <c r="D325" s="12"/>
      <c r="E325" s="31"/>
      <c r="F325" s="31"/>
      <c r="G325" s="48"/>
      <c r="H325" s="31"/>
      <c r="I325" s="52"/>
      <c r="J325" s="51"/>
      <c r="K325" s="51"/>
      <c r="L325" s="51"/>
      <c r="M325" s="48"/>
      <c r="N325" s="91"/>
      <c r="O325" s="41"/>
      <c r="P325" s="87"/>
      <c r="Q325" s="87"/>
      <c r="R325" s="87"/>
      <c r="S325" s="87"/>
    </row>
    <row r="326" ht="48.75" customHeight="1">
      <c r="A326" s="53">
        <v>7.0</v>
      </c>
      <c r="B326" s="18" t="s">
        <v>213</v>
      </c>
      <c r="C326" s="19" t="s">
        <v>217</v>
      </c>
      <c r="D326" s="12"/>
      <c r="E326" s="32" t="s">
        <v>206</v>
      </c>
      <c r="F326" s="33">
        <v>0.8541666666666666</v>
      </c>
      <c r="G326" s="34"/>
      <c r="H326" s="35"/>
      <c r="I326" s="18"/>
      <c r="J326" s="36"/>
      <c r="K326" s="36"/>
      <c r="L326" s="36"/>
      <c r="M326" s="34"/>
      <c r="N326" s="88"/>
      <c r="O326" s="88"/>
      <c r="P326" s="88"/>
      <c r="Q326" s="88"/>
      <c r="R326" s="88"/>
      <c r="S326" s="88"/>
    </row>
    <row r="327" ht="48.75" customHeight="1">
      <c r="A327" s="53">
        <v>8.0</v>
      </c>
      <c r="B327" s="18" t="s">
        <v>216</v>
      </c>
      <c r="C327" s="19" t="s">
        <v>219</v>
      </c>
      <c r="D327" s="12"/>
      <c r="E327" s="31"/>
      <c r="F327" s="31"/>
      <c r="G327" s="34"/>
      <c r="H327" s="31"/>
      <c r="I327" s="18"/>
      <c r="J327" s="36"/>
      <c r="K327" s="36"/>
      <c r="L327" s="36"/>
      <c r="M327" s="34"/>
      <c r="N327" s="14"/>
      <c r="O327" s="14"/>
      <c r="P327" s="15"/>
      <c r="Q327" s="15"/>
      <c r="R327" s="15"/>
      <c r="S327" s="15"/>
    </row>
    <row r="328" ht="48.75" customHeight="1">
      <c r="A328" s="90"/>
      <c r="B328" s="39"/>
      <c r="C328" s="39"/>
      <c r="E328" s="46" t="s">
        <v>206</v>
      </c>
      <c r="F328" s="47">
        <v>0.8888888888888888</v>
      </c>
      <c r="G328" s="48"/>
      <c r="H328" s="49"/>
      <c r="I328" s="52"/>
      <c r="J328" s="51"/>
      <c r="K328" s="51"/>
      <c r="L328" s="51"/>
      <c r="M328" s="48"/>
      <c r="N328" s="91"/>
      <c r="O328" s="41"/>
      <c r="P328" s="87"/>
      <c r="Q328" s="87"/>
      <c r="R328" s="87"/>
      <c r="S328" s="87"/>
    </row>
    <row r="329" ht="48.75" customHeight="1">
      <c r="A329" s="90"/>
      <c r="B329" s="39"/>
      <c r="C329" s="39"/>
      <c r="E329" s="31"/>
      <c r="F329" s="31"/>
      <c r="G329" s="48"/>
      <c r="H329" s="31"/>
      <c r="I329" s="52"/>
      <c r="J329" s="51"/>
      <c r="K329" s="51"/>
      <c r="L329" s="51"/>
      <c r="M329" s="48"/>
      <c r="N329" s="91"/>
      <c r="O329" s="41"/>
      <c r="P329" s="87"/>
      <c r="Q329" s="87"/>
      <c r="R329" s="87"/>
      <c r="S329" s="87"/>
    </row>
    <row r="330" ht="48.75" customHeight="1">
      <c r="A330" s="87"/>
      <c r="B330" s="87"/>
      <c r="C330" s="87"/>
      <c r="D330" s="87"/>
      <c r="E330" s="87"/>
      <c r="F330" s="87"/>
      <c r="G330" s="87"/>
      <c r="H330" s="87"/>
      <c r="I330" s="88"/>
      <c r="J330" s="89" t="s">
        <v>2</v>
      </c>
      <c r="M330" s="88"/>
      <c r="N330" s="91"/>
      <c r="O330" s="41"/>
      <c r="P330" s="87"/>
      <c r="Q330" s="87"/>
      <c r="R330" s="87"/>
      <c r="S330" s="87"/>
    </row>
    <row r="331" ht="48.75" customHeight="1">
      <c r="A331" s="8" t="s">
        <v>3</v>
      </c>
      <c r="B331" s="8" t="s">
        <v>4</v>
      </c>
      <c r="C331" s="8" t="s">
        <v>5</v>
      </c>
      <c r="E331" s="9"/>
      <c r="F331" s="9"/>
      <c r="G331" s="10" t="s">
        <v>6</v>
      </c>
      <c r="H331" s="11" t="s">
        <v>235</v>
      </c>
      <c r="I331" s="12"/>
      <c r="J331" s="13">
        <v>1.0</v>
      </c>
      <c r="K331" s="13">
        <v>2.0</v>
      </c>
      <c r="L331" s="13">
        <v>3.0</v>
      </c>
      <c r="M331" s="10" t="s">
        <v>8</v>
      </c>
      <c r="N331" s="91"/>
      <c r="O331" s="41"/>
      <c r="P331" s="87"/>
      <c r="Q331" s="87"/>
      <c r="R331" s="87"/>
      <c r="S331" s="87"/>
    </row>
    <row r="332" ht="48.75" customHeight="1">
      <c r="A332" s="53">
        <v>1.0</v>
      </c>
      <c r="B332" s="18" t="s">
        <v>204</v>
      </c>
      <c r="C332" s="19" t="s">
        <v>205</v>
      </c>
      <c r="D332" s="12"/>
      <c r="E332" s="46" t="s">
        <v>206</v>
      </c>
      <c r="F332" s="47">
        <v>0.75</v>
      </c>
      <c r="G332" s="48"/>
      <c r="H332" s="49"/>
      <c r="I332" s="52"/>
      <c r="J332" s="51"/>
      <c r="K332" s="51"/>
      <c r="L332" s="51"/>
      <c r="M332" s="48"/>
      <c r="N332" s="91"/>
      <c r="O332" s="41"/>
      <c r="P332" s="87"/>
      <c r="Q332" s="87"/>
      <c r="R332" s="87"/>
      <c r="S332" s="87"/>
    </row>
    <row r="333" ht="48.75" customHeight="1">
      <c r="A333" s="53">
        <v>2.0</v>
      </c>
      <c r="B333" s="18" t="s">
        <v>208</v>
      </c>
      <c r="C333" s="19" t="s">
        <v>209</v>
      </c>
      <c r="D333" s="12"/>
      <c r="E333" s="31"/>
      <c r="F333" s="31"/>
      <c r="G333" s="48"/>
      <c r="H333" s="31"/>
      <c r="I333" s="52"/>
      <c r="J333" s="51"/>
      <c r="K333" s="51"/>
      <c r="L333" s="51"/>
      <c r="M333" s="48"/>
      <c r="N333" s="91"/>
      <c r="O333" s="41"/>
      <c r="P333" s="87"/>
      <c r="Q333" s="87"/>
      <c r="R333" s="87"/>
      <c r="S333" s="87"/>
    </row>
    <row r="334" ht="48.75" customHeight="1">
      <c r="A334" s="53">
        <v>3.0</v>
      </c>
      <c r="B334" s="18" t="s">
        <v>207</v>
      </c>
      <c r="C334" s="19" t="s">
        <v>211</v>
      </c>
      <c r="D334" s="12"/>
      <c r="E334" s="32" t="s">
        <v>206</v>
      </c>
      <c r="F334" s="33">
        <v>0.7847222222222222</v>
      </c>
      <c r="G334" s="34"/>
      <c r="H334" s="35"/>
      <c r="I334" s="18"/>
      <c r="J334" s="36"/>
      <c r="K334" s="36"/>
      <c r="L334" s="36"/>
      <c r="M334" s="34"/>
      <c r="N334" s="91"/>
      <c r="O334" s="41"/>
      <c r="P334" s="87"/>
      <c r="Q334" s="87"/>
      <c r="R334" s="87"/>
      <c r="S334" s="87"/>
    </row>
    <row r="335" ht="48.75" customHeight="1">
      <c r="A335" s="53">
        <v>4.0</v>
      </c>
      <c r="B335" s="18" t="s">
        <v>212</v>
      </c>
      <c r="C335" s="19" t="s">
        <v>52</v>
      </c>
      <c r="D335" s="12"/>
      <c r="E335" s="31"/>
      <c r="F335" s="31"/>
      <c r="G335" s="34"/>
      <c r="H335" s="31"/>
      <c r="I335" s="18"/>
      <c r="J335" s="36"/>
      <c r="K335" s="36"/>
      <c r="L335" s="36"/>
      <c r="M335" s="34"/>
      <c r="N335" s="91"/>
      <c r="O335" s="41"/>
      <c r="P335" s="87"/>
      <c r="Q335" s="87"/>
      <c r="R335" s="87"/>
      <c r="S335" s="87"/>
    </row>
    <row r="336" ht="48.75" customHeight="1">
      <c r="A336" s="53">
        <v>5.0</v>
      </c>
      <c r="B336" s="18" t="s">
        <v>214</v>
      </c>
      <c r="C336" s="19" t="s">
        <v>215</v>
      </c>
      <c r="D336" s="12"/>
      <c r="E336" s="46" t="s">
        <v>206</v>
      </c>
      <c r="F336" s="47">
        <v>0.8194444444444444</v>
      </c>
      <c r="G336" s="48"/>
      <c r="H336" s="49"/>
      <c r="I336" s="52"/>
      <c r="J336" s="51"/>
      <c r="K336" s="51"/>
      <c r="L336" s="51"/>
      <c r="M336" s="48"/>
      <c r="N336" s="91"/>
      <c r="O336" s="41"/>
      <c r="P336" s="87"/>
      <c r="Q336" s="87"/>
      <c r="R336" s="87"/>
      <c r="S336" s="87"/>
    </row>
    <row r="337" ht="48.75" customHeight="1">
      <c r="A337" s="53">
        <v>6.0</v>
      </c>
      <c r="B337" s="18" t="s">
        <v>210</v>
      </c>
      <c r="C337" s="19" t="s">
        <v>61</v>
      </c>
      <c r="D337" s="12"/>
      <c r="E337" s="31"/>
      <c r="F337" s="31"/>
      <c r="G337" s="48"/>
      <c r="H337" s="31"/>
      <c r="I337" s="52"/>
      <c r="J337" s="51"/>
      <c r="K337" s="51"/>
      <c r="L337" s="51"/>
      <c r="M337" s="48"/>
      <c r="N337" s="91"/>
      <c r="O337" s="41"/>
      <c r="P337" s="87"/>
      <c r="Q337" s="87"/>
      <c r="R337" s="87"/>
      <c r="S337" s="87"/>
    </row>
    <row r="338" ht="48.75" customHeight="1">
      <c r="A338" s="53">
        <v>7.0</v>
      </c>
      <c r="B338" s="18" t="s">
        <v>213</v>
      </c>
      <c r="C338" s="19" t="s">
        <v>217</v>
      </c>
      <c r="D338" s="12"/>
      <c r="E338" s="32" t="s">
        <v>206</v>
      </c>
      <c r="F338" s="33">
        <v>0.8541666666666666</v>
      </c>
      <c r="G338" s="34"/>
      <c r="H338" s="35"/>
      <c r="I338" s="18"/>
      <c r="J338" s="36"/>
      <c r="K338" s="36"/>
      <c r="L338" s="36"/>
      <c r="M338" s="34"/>
      <c r="N338" s="91"/>
      <c r="O338" s="41"/>
      <c r="P338" s="87"/>
      <c r="Q338" s="87"/>
      <c r="R338" s="87"/>
      <c r="S338" s="87"/>
    </row>
    <row r="339" ht="48.75" customHeight="1">
      <c r="A339" s="53">
        <v>8.0</v>
      </c>
      <c r="B339" s="18" t="s">
        <v>216</v>
      </c>
      <c r="C339" s="19" t="s">
        <v>219</v>
      </c>
      <c r="D339" s="12"/>
      <c r="E339" s="31"/>
      <c r="F339" s="31"/>
      <c r="G339" s="34"/>
      <c r="H339" s="31"/>
      <c r="I339" s="18"/>
      <c r="J339" s="36"/>
      <c r="K339" s="36"/>
      <c r="L339" s="36"/>
      <c r="M339" s="34"/>
      <c r="N339" s="91"/>
      <c r="O339" s="41"/>
      <c r="P339" s="87"/>
      <c r="Q339" s="87"/>
      <c r="R339" s="87"/>
      <c r="S339" s="87"/>
    </row>
    <row r="340" ht="48.75" customHeight="1">
      <c r="A340" s="90"/>
      <c r="B340" s="39"/>
      <c r="C340" s="39"/>
      <c r="E340" s="46" t="s">
        <v>206</v>
      </c>
      <c r="F340" s="47">
        <v>0.8888888888888888</v>
      </c>
      <c r="G340" s="48"/>
      <c r="H340" s="49"/>
      <c r="I340" s="52"/>
      <c r="J340" s="51"/>
      <c r="K340" s="51"/>
      <c r="L340" s="51"/>
      <c r="M340" s="48"/>
      <c r="N340" s="91"/>
      <c r="O340" s="41"/>
      <c r="P340" s="87"/>
      <c r="Q340" s="87"/>
      <c r="R340" s="87"/>
      <c r="S340" s="87"/>
    </row>
    <row r="341" ht="48.75" customHeight="1">
      <c r="A341" s="90"/>
      <c r="B341" s="39"/>
      <c r="C341" s="39"/>
      <c r="E341" s="31"/>
      <c r="F341" s="31"/>
      <c r="G341" s="48"/>
      <c r="H341" s="31"/>
      <c r="I341" s="52"/>
      <c r="J341" s="51"/>
      <c r="K341" s="51"/>
      <c r="L341" s="51"/>
      <c r="M341" s="48"/>
      <c r="N341" s="91"/>
      <c r="O341" s="41"/>
      <c r="P341" s="87"/>
      <c r="Q341" s="87"/>
      <c r="R341" s="87"/>
      <c r="S341" s="87"/>
    </row>
    <row r="342" ht="48.75" customHeight="1">
      <c r="A342" s="87"/>
      <c r="B342" s="87"/>
      <c r="C342" s="87"/>
      <c r="D342" s="87"/>
      <c r="E342" s="87"/>
      <c r="F342" s="87"/>
      <c r="G342" s="87"/>
      <c r="H342" s="87"/>
      <c r="I342" s="88"/>
      <c r="J342" s="89" t="s">
        <v>2</v>
      </c>
      <c r="M342" s="88"/>
      <c r="N342" s="91"/>
      <c r="O342" s="41"/>
      <c r="P342" s="87"/>
      <c r="Q342" s="87"/>
      <c r="R342" s="87"/>
      <c r="S342" s="87"/>
    </row>
    <row r="343" ht="48.75" customHeight="1">
      <c r="A343" s="8" t="s">
        <v>3</v>
      </c>
      <c r="B343" s="8" t="s">
        <v>4</v>
      </c>
      <c r="C343" s="8" t="s">
        <v>5</v>
      </c>
      <c r="E343" s="9"/>
      <c r="F343" s="9"/>
      <c r="G343" s="10" t="s">
        <v>6</v>
      </c>
      <c r="H343" s="11" t="s">
        <v>235</v>
      </c>
      <c r="I343" s="12"/>
      <c r="J343" s="13">
        <v>1.0</v>
      </c>
      <c r="K343" s="13">
        <v>2.0</v>
      </c>
      <c r="L343" s="13">
        <v>3.0</v>
      </c>
      <c r="M343" s="10" t="s">
        <v>8</v>
      </c>
      <c r="N343" s="91"/>
      <c r="O343" s="41"/>
      <c r="P343" s="87"/>
      <c r="Q343" s="87"/>
      <c r="R343" s="87"/>
      <c r="S343" s="87"/>
    </row>
    <row r="344" ht="48.75" customHeight="1">
      <c r="A344" s="53">
        <v>1.0</v>
      </c>
      <c r="B344" s="18" t="s">
        <v>204</v>
      </c>
      <c r="C344" s="19" t="s">
        <v>205</v>
      </c>
      <c r="D344" s="12"/>
      <c r="E344" s="46" t="s">
        <v>206</v>
      </c>
      <c r="F344" s="47">
        <v>0.75</v>
      </c>
      <c r="G344" s="48"/>
      <c r="H344" s="49"/>
      <c r="I344" s="52"/>
      <c r="J344" s="51"/>
      <c r="K344" s="51"/>
      <c r="L344" s="51"/>
      <c r="M344" s="48"/>
      <c r="N344" s="91"/>
      <c r="O344" s="41"/>
      <c r="P344" s="87"/>
      <c r="Q344" s="87"/>
      <c r="R344" s="87"/>
      <c r="S344" s="87"/>
    </row>
    <row r="345" ht="48.75" customHeight="1">
      <c r="A345" s="53">
        <v>2.0</v>
      </c>
      <c r="B345" s="18" t="s">
        <v>208</v>
      </c>
      <c r="C345" s="19" t="s">
        <v>209</v>
      </c>
      <c r="D345" s="12"/>
      <c r="E345" s="31"/>
      <c r="F345" s="31"/>
      <c r="G345" s="48"/>
      <c r="H345" s="31"/>
      <c r="I345" s="52"/>
      <c r="J345" s="51"/>
      <c r="K345" s="51"/>
      <c r="L345" s="51"/>
      <c r="M345" s="48"/>
      <c r="N345" s="91"/>
      <c r="O345" s="41"/>
      <c r="P345" s="87"/>
      <c r="Q345" s="87"/>
      <c r="R345" s="87"/>
      <c r="S345" s="87"/>
    </row>
    <row r="346" ht="48.75" customHeight="1">
      <c r="A346" s="53">
        <v>3.0</v>
      </c>
      <c r="B346" s="18" t="s">
        <v>207</v>
      </c>
      <c r="C346" s="19" t="s">
        <v>211</v>
      </c>
      <c r="D346" s="12"/>
      <c r="E346" s="32" t="s">
        <v>206</v>
      </c>
      <c r="F346" s="33">
        <v>0.7847222222222222</v>
      </c>
      <c r="G346" s="34"/>
      <c r="H346" s="35"/>
      <c r="I346" s="18"/>
      <c r="J346" s="36"/>
      <c r="K346" s="36"/>
      <c r="L346" s="36"/>
      <c r="M346" s="34"/>
      <c r="N346" s="91"/>
      <c r="O346" s="41"/>
      <c r="P346" s="87"/>
      <c r="Q346" s="87"/>
      <c r="R346" s="87"/>
      <c r="S346" s="87"/>
    </row>
    <row r="347" ht="48.75" customHeight="1">
      <c r="A347" s="53">
        <v>4.0</v>
      </c>
      <c r="B347" s="18" t="s">
        <v>212</v>
      </c>
      <c r="C347" s="19" t="s">
        <v>52</v>
      </c>
      <c r="D347" s="12"/>
      <c r="E347" s="31"/>
      <c r="F347" s="31"/>
      <c r="G347" s="34"/>
      <c r="H347" s="31"/>
      <c r="I347" s="18"/>
      <c r="J347" s="36"/>
      <c r="K347" s="36"/>
      <c r="L347" s="36"/>
      <c r="M347" s="34"/>
      <c r="N347" s="91"/>
      <c r="O347" s="41"/>
      <c r="P347" s="87"/>
      <c r="Q347" s="87"/>
      <c r="R347" s="87"/>
      <c r="S347" s="87"/>
    </row>
    <row r="348" ht="48.75" customHeight="1">
      <c r="A348" s="53">
        <v>5.0</v>
      </c>
      <c r="B348" s="18" t="s">
        <v>214</v>
      </c>
      <c r="C348" s="19" t="s">
        <v>215</v>
      </c>
      <c r="D348" s="12"/>
      <c r="E348" s="46" t="s">
        <v>206</v>
      </c>
      <c r="F348" s="47">
        <v>0.8194444444444444</v>
      </c>
      <c r="G348" s="48"/>
      <c r="H348" s="49"/>
      <c r="I348" s="52"/>
      <c r="J348" s="51"/>
      <c r="K348" s="51"/>
      <c r="L348" s="51"/>
      <c r="M348" s="48"/>
      <c r="N348" s="91"/>
      <c r="O348" s="41"/>
      <c r="P348" s="87"/>
      <c r="Q348" s="87"/>
      <c r="R348" s="87"/>
      <c r="S348" s="87"/>
    </row>
    <row r="349" ht="48.75" customHeight="1">
      <c r="A349" s="53">
        <v>6.0</v>
      </c>
      <c r="B349" s="18" t="s">
        <v>210</v>
      </c>
      <c r="C349" s="19" t="s">
        <v>61</v>
      </c>
      <c r="D349" s="12"/>
      <c r="E349" s="31"/>
      <c r="F349" s="31"/>
      <c r="G349" s="48"/>
      <c r="H349" s="31"/>
      <c r="I349" s="52"/>
      <c r="J349" s="51"/>
      <c r="K349" s="51"/>
      <c r="L349" s="51"/>
      <c r="M349" s="48"/>
      <c r="N349" s="91"/>
      <c r="O349" s="41"/>
      <c r="P349" s="87"/>
      <c r="Q349" s="87"/>
      <c r="R349" s="87"/>
      <c r="S349" s="87"/>
    </row>
    <row r="350" ht="48.75" customHeight="1">
      <c r="A350" s="53">
        <v>7.0</v>
      </c>
      <c r="B350" s="18" t="s">
        <v>213</v>
      </c>
      <c r="C350" s="19" t="s">
        <v>217</v>
      </c>
      <c r="D350" s="12"/>
      <c r="E350" s="32" t="s">
        <v>206</v>
      </c>
      <c r="F350" s="33">
        <v>0.8541666666666666</v>
      </c>
      <c r="G350" s="34"/>
      <c r="H350" s="35"/>
      <c r="I350" s="18"/>
      <c r="J350" s="36"/>
      <c r="K350" s="36"/>
      <c r="L350" s="36"/>
      <c r="M350" s="34"/>
      <c r="N350" s="91"/>
      <c r="O350" s="41"/>
      <c r="P350" s="87"/>
      <c r="Q350" s="87"/>
      <c r="R350" s="87"/>
      <c r="S350" s="87"/>
    </row>
    <row r="351" ht="48.75" customHeight="1">
      <c r="A351" s="53">
        <v>8.0</v>
      </c>
      <c r="B351" s="18" t="s">
        <v>216</v>
      </c>
      <c r="C351" s="19" t="s">
        <v>219</v>
      </c>
      <c r="D351" s="12"/>
      <c r="E351" s="31"/>
      <c r="F351" s="31"/>
      <c r="G351" s="34"/>
      <c r="H351" s="31"/>
      <c r="I351" s="18"/>
      <c r="J351" s="36"/>
      <c r="K351" s="36"/>
      <c r="L351" s="36"/>
      <c r="M351" s="34"/>
      <c r="N351" s="91"/>
      <c r="O351" s="41"/>
      <c r="P351" s="87"/>
      <c r="Q351" s="87"/>
      <c r="R351" s="87"/>
      <c r="S351" s="87"/>
    </row>
    <row r="352" ht="48.75" customHeight="1">
      <c r="A352" s="90"/>
      <c r="B352" s="39"/>
      <c r="C352" s="39"/>
      <c r="E352" s="46" t="s">
        <v>206</v>
      </c>
      <c r="F352" s="47">
        <v>0.8888888888888888</v>
      </c>
      <c r="G352" s="48"/>
      <c r="H352" s="49"/>
      <c r="I352" s="52"/>
      <c r="J352" s="51"/>
      <c r="K352" s="51"/>
      <c r="L352" s="51"/>
      <c r="M352" s="48"/>
      <c r="N352" s="88"/>
      <c r="O352" s="88"/>
      <c r="P352" s="88"/>
      <c r="Q352" s="88"/>
      <c r="R352" s="88"/>
      <c r="S352" s="88"/>
    </row>
    <row r="353" ht="48.75" customHeight="1">
      <c r="A353" s="90"/>
      <c r="B353" s="39"/>
      <c r="C353" s="39"/>
      <c r="E353" s="31"/>
      <c r="F353" s="31"/>
      <c r="G353" s="48"/>
      <c r="H353" s="31"/>
      <c r="I353" s="52"/>
      <c r="J353" s="51"/>
      <c r="K353" s="51"/>
      <c r="L353" s="51"/>
      <c r="M353" s="48"/>
      <c r="N353" s="14"/>
      <c r="O353" s="14"/>
      <c r="P353" s="15"/>
      <c r="Q353" s="15"/>
      <c r="R353" s="15"/>
      <c r="S353" s="15"/>
    </row>
    <row r="354" ht="48.75" customHeight="1">
      <c r="A354" s="17" t="s">
        <v>236</v>
      </c>
      <c r="B354" s="18" t="s">
        <v>237</v>
      </c>
      <c r="C354" s="19" t="s">
        <v>238</v>
      </c>
      <c r="D354" s="12"/>
      <c r="E354" s="97" t="s">
        <v>206</v>
      </c>
      <c r="F354" s="47">
        <v>0.7291666666666666</v>
      </c>
      <c r="G354" s="98">
        <v>0.0</v>
      </c>
      <c r="H354" s="73" t="s">
        <v>239</v>
      </c>
      <c r="I354" s="52" t="s">
        <v>240</v>
      </c>
      <c r="J354" s="99">
        <v>21.0</v>
      </c>
      <c r="K354" s="99">
        <v>13.0</v>
      </c>
      <c r="L354" s="99">
        <v>18.0</v>
      </c>
      <c r="M354" s="99">
        <v>1.0</v>
      </c>
      <c r="N354" s="91"/>
      <c r="O354" s="41"/>
      <c r="P354" s="87"/>
      <c r="Q354" s="87"/>
      <c r="R354" s="87"/>
      <c r="S354" s="87"/>
    </row>
    <row r="355" ht="48.75" customHeight="1">
      <c r="A355" s="17" t="s">
        <v>241</v>
      </c>
      <c r="B355" s="18" t="s">
        <v>242</v>
      </c>
      <c r="C355" s="19" t="s">
        <v>243</v>
      </c>
      <c r="D355" s="12"/>
      <c r="E355" s="100"/>
      <c r="F355" s="100"/>
      <c r="G355" s="31"/>
      <c r="H355" s="100"/>
      <c r="I355" s="52" t="s">
        <v>244</v>
      </c>
      <c r="J355" s="31"/>
      <c r="K355" s="31"/>
      <c r="L355" s="31"/>
      <c r="M355" s="31"/>
      <c r="N355" s="91"/>
      <c r="O355" s="41"/>
      <c r="P355" s="87"/>
      <c r="Q355" s="87"/>
      <c r="R355" s="87"/>
      <c r="S355" s="87"/>
    </row>
    <row r="356" ht="48.75" customHeight="1">
      <c r="A356" s="17" t="s">
        <v>245</v>
      </c>
      <c r="B356" s="18" t="s">
        <v>240</v>
      </c>
      <c r="C356" s="19" t="s">
        <v>246</v>
      </c>
      <c r="D356" s="12"/>
      <c r="E356" s="100"/>
      <c r="F356" s="100"/>
      <c r="G356" s="98">
        <v>1.0</v>
      </c>
      <c r="H356" s="100"/>
      <c r="I356" s="52" t="s">
        <v>247</v>
      </c>
      <c r="J356" s="99">
        <v>18.0</v>
      </c>
      <c r="K356" s="99">
        <v>21.0</v>
      </c>
      <c r="L356" s="99">
        <v>21.0</v>
      </c>
      <c r="M356" s="99">
        <v>2.0</v>
      </c>
      <c r="N356" s="91"/>
      <c r="O356" s="41"/>
      <c r="P356" s="87"/>
      <c r="Q356" s="87"/>
      <c r="R356" s="87"/>
      <c r="S356" s="87"/>
    </row>
    <row r="357" ht="48.75" customHeight="1">
      <c r="A357" s="17" t="s">
        <v>248</v>
      </c>
      <c r="B357" s="18" t="s">
        <v>249</v>
      </c>
      <c r="C357" s="19" t="s">
        <v>250</v>
      </c>
      <c r="D357" s="12"/>
      <c r="E357" s="31"/>
      <c r="F357" s="31"/>
      <c r="G357" s="31"/>
      <c r="H357" s="31"/>
      <c r="I357" s="52" t="s">
        <v>251</v>
      </c>
      <c r="J357" s="31"/>
      <c r="K357" s="31"/>
      <c r="L357" s="31"/>
      <c r="M357" s="31"/>
      <c r="N357" s="91"/>
      <c r="O357" s="41"/>
      <c r="P357" s="87"/>
      <c r="Q357" s="87"/>
      <c r="R357" s="87"/>
      <c r="S357" s="87"/>
    </row>
    <row r="358" ht="48.75" customHeight="1">
      <c r="A358" s="17" t="s">
        <v>252</v>
      </c>
      <c r="B358" s="18" t="s">
        <v>253</v>
      </c>
      <c r="C358" s="19" t="s">
        <v>254</v>
      </c>
      <c r="D358" s="12"/>
      <c r="E358" s="101" t="s">
        <v>206</v>
      </c>
      <c r="F358" s="33">
        <v>0.7638888888888888</v>
      </c>
      <c r="G358" s="102">
        <v>0.0</v>
      </c>
      <c r="H358" s="103" t="s">
        <v>255</v>
      </c>
      <c r="I358" s="18" t="s">
        <v>237</v>
      </c>
      <c r="J358" s="104">
        <v>15.0</v>
      </c>
      <c r="K358" s="104">
        <v>11.0</v>
      </c>
      <c r="L358" s="104">
        <v>19.0</v>
      </c>
      <c r="M358" s="104">
        <v>0.0</v>
      </c>
      <c r="N358" s="91"/>
      <c r="O358" s="41"/>
      <c r="P358" s="87"/>
      <c r="Q358" s="87"/>
      <c r="R358" s="87"/>
      <c r="S358" s="87"/>
    </row>
    <row r="359" ht="48.75" customHeight="1">
      <c r="A359" s="17" t="s">
        <v>256</v>
      </c>
      <c r="B359" s="18" t="s">
        <v>257</v>
      </c>
      <c r="C359" s="19" t="s">
        <v>258</v>
      </c>
      <c r="D359" s="12"/>
      <c r="E359" s="100"/>
      <c r="F359" s="100"/>
      <c r="G359" s="31"/>
      <c r="H359" s="100"/>
      <c r="I359" s="18" t="s">
        <v>259</v>
      </c>
      <c r="J359" s="31"/>
      <c r="K359" s="31"/>
      <c r="L359" s="31"/>
      <c r="M359" s="31"/>
      <c r="N359" s="91"/>
      <c r="O359" s="41"/>
      <c r="P359" s="87"/>
      <c r="Q359" s="87"/>
      <c r="R359" s="87"/>
      <c r="S359" s="87"/>
    </row>
    <row r="360" ht="48.75" customHeight="1">
      <c r="A360" s="17" t="s">
        <v>260</v>
      </c>
      <c r="B360" s="18" t="s">
        <v>261</v>
      </c>
      <c r="C360" s="19" t="s">
        <v>262</v>
      </c>
      <c r="D360" s="12"/>
      <c r="E360" s="100"/>
      <c r="F360" s="100"/>
      <c r="G360" s="102">
        <v>1.0</v>
      </c>
      <c r="H360" s="100"/>
      <c r="I360" s="18" t="s">
        <v>261</v>
      </c>
      <c r="J360" s="104">
        <v>21.0</v>
      </c>
      <c r="K360" s="104">
        <v>21.0</v>
      </c>
      <c r="L360" s="104">
        <v>21.0</v>
      </c>
      <c r="M360" s="104">
        <v>3.0</v>
      </c>
      <c r="N360" s="91"/>
      <c r="O360" s="41"/>
      <c r="P360" s="87"/>
      <c r="Q360" s="87"/>
      <c r="R360" s="87"/>
      <c r="S360" s="87"/>
    </row>
    <row r="361" ht="48.75" customHeight="1">
      <c r="A361" s="17" t="s">
        <v>263</v>
      </c>
      <c r="B361" s="18" t="s">
        <v>259</v>
      </c>
      <c r="C361" s="19" t="s">
        <v>264</v>
      </c>
      <c r="D361" s="12"/>
      <c r="E361" s="31"/>
      <c r="F361" s="31"/>
      <c r="G361" s="31"/>
      <c r="H361" s="31"/>
      <c r="I361" s="18" t="s">
        <v>265</v>
      </c>
      <c r="J361" s="31"/>
      <c r="K361" s="31"/>
      <c r="L361" s="31"/>
      <c r="M361" s="31"/>
      <c r="N361" s="91"/>
      <c r="O361" s="41"/>
      <c r="P361" s="87"/>
      <c r="Q361" s="87"/>
      <c r="R361" s="87"/>
      <c r="S361" s="87"/>
    </row>
    <row r="362" ht="48.75" customHeight="1">
      <c r="A362" s="17" t="s">
        <v>266</v>
      </c>
      <c r="B362" s="18" t="s">
        <v>267</v>
      </c>
      <c r="C362" s="19" t="s">
        <v>268</v>
      </c>
      <c r="D362" s="12"/>
      <c r="E362" s="97" t="s">
        <v>206</v>
      </c>
      <c r="F362" s="105">
        <v>0.7986111111111112</v>
      </c>
      <c r="G362" s="98">
        <v>1.0</v>
      </c>
      <c r="H362" s="73" t="s">
        <v>269</v>
      </c>
      <c r="I362" s="52" t="s">
        <v>270</v>
      </c>
      <c r="J362" s="99">
        <v>21.0</v>
      </c>
      <c r="K362" s="99">
        <v>21.0</v>
      </c>
      <c r="L362" s="99">
        <v>21.0</v>
      </c>
      <c r="M362" s="99">
        <v>2.0</v>
      </c>
      <c r="N362" s="91"/>
      <c r="O362" s="41"/>
      <c r="P362" s="87"/>
      <c r="Q362" s="87"/>
      <c r="R362" s="87"/>
      <c r="S362" s="87"/>
    </row>
    <row r="363" ht="48.75" customHeight="1">
      <c r="A363" s="17" t="s">
        <v>271</v>
      </c>
      <c r="B363" s="18" t="s">
        <v>247</v>
      </c>
      <c r="C363" s="19" t="s">
        <v>272</v>
      </c>
      <c r="D363" s="12"/>
      <c r="E363" s="100"/>
      <c r="F363" s="100"/>
      <c r="G363" s="31"/>
      <c r="H363" s="100"/>
      <c r="I363" s="52" t="s">
        <v>273</v>
      </c>
      <c r="J363" s="31"/>
      <c r="K363" s="31"/>
      <c r="L363" s="31"/>
      <c r="M363" s="31"/>
      <c r="N363" s="91"/>
      <c r="O363" s="41"/>
      <c r="P363" s="87"/>
      <c r="Q363" s="87"/>
      <c r="R363" s="87"/>
      <c r="S363" s="87"/>
    </row>
    <row r="364" ht="48.75" customHeight="1">
      <c r="A364" s="17" t="s">
        <v>274</v>
      </c>
      <c r="B364" s="18" t="s">
        <v>275</v>
      </c>
      <c r="C364" s="19" t="s">
        <v>276</v>
      </c>
      <c r="D364" s="12"/>
      <c r="E364" s="100"/>
      <c r="F364" s="100"/>
      <c r="G364" s="98">
        <v>0.0</v>
      </c>
      <c r="H364" s="100"/>
      <c r="I364" s="52" t="s">
        <v>277</v>
      </c>
      <c r="J364" s="99">
        <v>16.0</v>
      </c>
      <c r="K364" s="99">
        <v>23.0</v>
      </c>
      <c r="L364" s="99">
        <v>14.0</v>
      </c>
      <c r="M364" s="99">
        <v>1.0</v>
      </c>
      <c r="N364" s="91"/>
      <c r="O364" s="41"/>
      <c r="P364" s="87"/>
      <c r="Q364" s="87"/>
      <c r="R364" s="87"/>
      <c r="S364" s="87"/>
    </row>
    <row r="365" ht="48.75" customHeight="1">
      <c r="A365" s="17" t="s">
        <v>278</v>
      </c>
      <c r="B365" s="18" t="s">
        <v>277</v>
      </c>
      <c r="C365" s="19" t="s">
        <v>279</v>
      </c>
      <c r="D365" s="12"/>
      <c r="E365" s="31"/>
      <c r="F365" s="31"/>
      <c r="G365" s="31"/>
      <c r="H365" s="31"/>
      <c r="I365" s="52" t="s">
        <v>280</v>
      </c>
      <c r="J365" s="31"/>
      <c r="K365" s="31"/>
      <c r="L365" s="31"/>
      <c r="M365" s="31"/>
      <c r="N365" s="91"/>
      <c r="O365" s="41"/>
      <c r="P365" s="87"/>
      <c r="Q365" s="87"/>
      <c r="R365" s="87"/>
      <c r="S365" s="87"/>
    </row>
    <row r="366" ht="48.75" customHeight="1">
      <c r="A366" s="17" t="s">
        <v>281</v>
      </c>
      <c r="B366" s="18" t="s">
        <v>251</v>
      </c>
      <c r="C366" s="19" t="s">
        <v>282</v>
      </c>
      <c r="D366" s="12"/>
      <c r="E366" s="101" t="s">
        <v>206</v>
      </c>
      <c r="F366" s="33">
        <v>0.8333333333333334</v>
      </c>
      <c r="G366" s="102">
        <v>1.0</v>
      </c>
      <c r="H366" s="103" t="s">
        <v>283</v>
      </c>
      <c r="I366" s="18" t="s">
        <v>253</v>
      </c>
      <c r="J366" s="104">
        <v>21.0</v>
      </c>
      <c r="K366" s="104">
        <v>21.0</v>
      </c>
      <c r="L366" s="104">
        <v>22.0</v>
      </c>
      <c r="M366" s="104">
        <v>3.0</v>
      </c>
      <c r="N366" s="91"/>
      <c r="O366" s="41"/>
      <c r="P366" s="87"/>
      <c r="Q366" s="87"/>
      <c r="R366" s="87"/>
      <c r="S366" s="87"/>
    </row>
    <row r="367" ht="48.75" customHeight="1">
      <c r="A367" s="17" t="s">
        <v>284</v>
      </c>
      <c r="B367" s="18" t="s">
        <v>285</v>
      </c>
      <c r="C367" s="19" t="s">
        <v>286</v>
      </c>
      <c r="D367" s="12"/>
      <c r="E367" s="100"/>
      <c r="F367" s="100"/>
      <c r="G367" s="31"/>
      <c r="H367" s="100"/>
      <c r="I367" s="18" t="s">
        <v>257</v>
      </c>
      <c r="J367" s="31"/>
      <c r="K367" s="31"/>
      <c r="L367" s="31"/>
      <c r="M367" s="31"/>
      <c r="N367" s="91"/>
      <c r="O367" s="41"/>
      <c r="P367" s="87"/>
      <c r="Q367" s="87"/>
      <c r="R367" s="87"/>
      <c r="S367" s="87"/>
    </row>
    <row r="368" ht="48.75" customHeight="1">
      <c r="A368" s="17" t="s">
        <v>287</v>
      </c>
      <c r="B368" s="18" t="s">
        <v>270</v>
      </c>
      <c r="C368" s="19" t="s">
        <v>288</v>
      </c>
      <c r="D368" s="12"/>
      <c r="E368" s="100"/>
      <c r="F368" s="100"/>
      <c r="G368" s="102">
        <v>0.0</v>
      </c>
      <c r="H368" s="100"/>
      <c r="I368" s="18" t="s">
        <v>242</v>
      </c>
      <c r="J368" s="104">
        <v>9.0</v>
      </c>
      <c r="K368" s="104">
        <v>19.0</v>
      </c>
      <c r="L368" s="104">
        <v>20.0</v>
      </c>
      <c r="M368" s="104">
        <v>0.0</v>
      </c>
      <c r="N368" s="91"/>
      <c r="O368" s="41"/>
      <c r="P368" s="87"/>
      <c r="Q368" s="87"/>
      <c r="R368" s="87"/>
      <c r="S368" s="87"/>
    </row>
    <row r="369" ht="48.75" customHeight="1">
      <c r="A369" s="17" t="s">
        <v>289</v>
      </c>
      <c r="B369" s="18" t="s">
        <v>290</v>
      </c>
      <c r="C369" s="19" t="s">
        <v>291</v>
      </c>
      <c r="D369" s="12"/>
      <c r="E369" s="31"/>
      <c r="F369" s="31"/>
      <c r="G369" s="31"/>
      <c r="H369" s="31"/>
      <c r="I369" s="18" t="s">
        <v>292</v>
      </c>
      <c r="J369" s="31"/>
      <c r="K369" s="31"/>
      <c r="L369" s="31"/>
      <c r="M369" s="31"/>
      <c r="N369" s="91"/>
      <c r="O369" s="41"/>
      <c r="P369" s="87"/>
      <c r="Q369" s="87"/>
      <c r="R369" s="87"/>
      <c r="S369" s="87"/>
    </row>
    <row r="370" ht="48.75" customHeight="1">
      <c r="A370" s="17" t="s">
        <v>293</v>
      </c>
      <c r="B370" s="18" t="s">
        <v>294</v>
      </c>
      <c r="C370" s="19" t="s">
        <v>67</v>
      </c>
      <c r="D370" s="12"/>
      <c r="E370" s="97" t="s">
        <v>206</v>
      </c>
      <c r="F370" s="47">
        <v>0.8680555555555556</v>
      </c>
      <c r="G370" s="98">
        <v>0.0</v>
      </c>
      <c r="H370" s="73" t="s">
        <v>295</v>
      </c>
      <c r="I370" s="52" t="s">
        <v>249</v>
      </c>
      <c r="J370" s="99">
        <v>16.0</v>
      </c>
      <c r="K370" s="99">
        <v>14.0</v>
      </c>
      <c r="L370" s="99">
        <v>12.0</v>
      </c>
      <c r="M370" s="99">
        <v>0.0</v>
      </c>
      <c r="N370" s="91"/>
      <c r="O370" s="41"/>
      <c r="P370" s="87"/>
      <c r="Q370" s="87"/>
      <c r="R370" s="87"/>
      <c r="S370" s="87"/>
    </row>
    <row r="371" ht="48.75" customHeight="1">
      <c r="A371" s="17" t="s">
        <v>296</v>
      </c>
      <c r="B371" s="18" t="s">
        <v>297</v>
      </c>
      <c r="C371" s="19" t="s">
        <v>298</v>
      </c>
      <c r="D371" s="12"/>
      <c r="E371" s="100"/>
      <c r="F371" s="100"/>
      <c r="G371" s="31"/>
      <c r="H371" s="100"/>
      <c r="I371" s="52" t="s">
        <v>290</v>
      </c>
      <c r="J371" s="31"/>
      <c r="K371" s="31"/>
      <c r="L371" s="31"/>
      <c r="M371" s="31"/>
      <c r="N371" s="91"/>
      <c r="O371" s="41"/>
      <c r="P371" s="87"/>
      <c r="Q371" s="87"/>
      <c r="R371" s="87"/>
      <c r="S371" s="87"/>
    </row>
    <row r="372" ht="48.75" customHeight="1">
      <c r="A372" s="17" t="s">
        <v>299</v>
      </c>
      <c r="B372" s="18" t="s">
        <v>273</v>
      </c>
      <c r="C372" s="19" t="s">
        <v>300</v>
      </c>
      <c r="D372" s="12"/>
      <c r="E372" s="100"/>
      <c r="F372" s="100"/>
      <c r="G372" s="98">
        <v>1.0</v>
      </c>
      <c r="H372" s="100"/>
      <c r="I372" s="52" t="s">
        <v>294</v>
      </c>
      <c r="J372" s="99">
        <v>21.0</v>
      </c>
      <c r="K372" s="99">
        <v>21.0</v>
      </c>
      <c r="L372" s="99">
        <v>21.0</v>
      </c>
      <c r="M372" s="99">
        <v>3.0</v>
      </c>
      <c r="N372" s="91"/>
      <c r="O372" s="41"/>
      <c r="P372" s="87"/>
      <c r="Q372" s="87"/>
      <c r="R372" s="87"/>
      <c r="S372" s="87"/>
    </row>
    <row r="373" ht="48.75" customHeight="1">
      <c r="A373" s="17" t="s">
        <v>301</v>
      </c>
      <c r="B373" s="18" t="s">
        <v>302</v>
      </c>
      <c r="C373" s="19" t="s">
        <v>303</v>
      </c>
      <c r="D373" s="12"/>
      <c r="E373" s="31"/>
      <c r="F373" s="31"/>
      <c r="G373" s="31"/>
      <c r="H373" s="31"/>
      <c r="I373" s="52" t="s">
        <v>297</v>
      </c>
      <c r="J373" s="31"/>
      <c r="K373" s="31"/>
      <c r="L373" s="31"/>
      <c r="M373" s="31"/>
      <c r="N373" s="91"/>
      <c r="O373" s="41"/>
      <c r="P373" s="87"/>
      <c r="Q373" s="87"/>
      <c r="R373" s="87"/>
      <c r="S373" s="87"/>
    </row>
    <row r="374" ht="48.75" customHeight="1">
      <c r="A374" s="17" t="s">
        <v>304</v>
      </c>
      <c r="B374" s="18" t="s">
        <v>280</v>
      </c>
      <c r="C374" s="19" t="s">
        <v>305</v>
      </c>
      <c r="D374" s="12"/>
      <c r="E374" s="101" t="s">
        <v>206</v>
      </c>
      <c r="F374" s="33">
        <v>0.9027777777777778</v>
      </c>
      <c r="G374" s="102">
        <v>0.0</v>
      </c>
      <c r="H374" s="103" t="s">
        <v>306</v>
      </c>
      <c r="I374" s="18" t="s">
        <v>267</v>
      </c>
      <c r="J374" s="104">
        <v>15.0</v>
      </c>
      <c r="K374" s="104">
        <v>19.0</v>
      </c>
      <c r="L374" s="104">
        <v>21.0</v>
      </c>
      <c r="M374" s="104">
        <v>1.0</v>
      </c>
      <c r="N374" s="91"/>
      <c r="O374" s="41"/>
      <c r="P374" s="87"/>
      <c r="Q374" s="87"/>
      <c r="R374" s="87"/>
      <c r="S374" s="87"/>
    </row>
    <row r="375" ht="48.75" customHeight="1">
      <c r="A375" s="17" t="s">
        <v>307</v>
      </c>
      <c r="B375" s="18" t="s">
        <v>292</v>
      </c>
      <c r="C375" s="19" t="s">
        <v>308</v>
      </c>
      <c r="D375" s="12"/>
      <c r="E375" s="100"/>
      <c r="F375" s="100"/>
      <c r="G375" s="31"/>
      <c r="H375" s="100"/>
      <c r="I375" s="18" t="s">
        <v>285</v>
      </c>
      <c r="J375" s="31"/>
      <c r="K375" s="31"/>
      <c r="L375" s="31"/>
      <c r="M375" s="31"/>
      <c r="N375" s="91"/>
      <c r="O375" s="41"/>
      <c r="P375" s="87"/>
      <c r="Q375" s="87"/>
      <c r="R375" s="87"/>
      <c r="S375" s="87"/>
    </row>
    <row r="376" ht="48.75" customHeight="1">
      <c r="A376" s="17" t="s">
        <v>309</v>
      </c>
      <c r="B376" s="18" t="s">
        <v>265</v>
      </c>
      <c r="C376" s="19" t="s">
        <v>310</v>
      </c>
      <c r="D376" s="12"/>
      <c r="E376" s="100"/>
      <c r="F376" s="100"/>
      <c r="G376" s="102">
        <v>1.0</v>
      </c>
      <c r="H376" s="100"/>
      <c r="I376" s="18" t="s">
        <v>275</v>
      </c>
      <c r="J376" s="104">
        <v>21.0</v>
      </c>
      <c r="K376" s="104">
        <v>21.0</v>
      </c>
      <c r="L376" s="104">
        <v>16.0</v>
      </c>
      <c r="M376" s="104">
        <v>2.0</v>
      </c>
      <c r="N376" s="91"/>
      <c r="O376" s="41"/>
      <c r="P376" s="87"/>
      <c r="Q376" s="87"/>
      <c r="R376" s="87"/>
      <c r="S376" s="87"/>
    </row>
    <row r="377" ht="48.75" customHeight="1">
      <c r="A377" s="17" t="s">
        <v>200</v>
      </c>
      <c r="B377" s="18" t="s">
        <v>244</v>
      </c>
      <c r="C377" s="19" t="s">
        <v>311</v>
      </c>
      <c r="D377" s="12"/>
      <c r="E377" s="31"/>
      <c r="F377" s="31"/>
      <c r="G377" s="31"/>
      <c r="H377" s="31"/>
      <c r="I377" s="18" t="s">
        <v>302</v>
      </c>
      <c r="J377" s="31"/>
      <c r="K377" s="31"/>
      <c r="L377" s="31"/>
      <c r="M377" s="31"/>
      <c r="N377" s="91"/>
      <c r="O377" s="41"/>
      <c r="P377" s="87"/>
      <c r="Q377" s="87"/>
      <c r="R377" s="87"/>
      <c r="S377" s="87"/>
    </row>
    <row r="378" ht="48.75" customHeight="1">
      <c r="A378" s="87"/>
      <c r="B378" s="87"/>
      <c r="C378" s="87"/>
      <c r="D378" s="87"/>
      <c r="E378" s="87"/>
      <c r="F378" s="87"/>
      <c r="G378" s="87"/>
      <c r="H378" s="87"/>
      <c r="I378" s="88"/>
      <c r="J378" s="89" t="s">
        <v>2</v>
      </c>
      <c r="M378" s="88"/>
      <c r="N378" s="88"/>
      <c r="O378" s="88"/>
      <c r="P378" s="88"/>
      <c r="Q378" s="88"/>
      <c r="R378" s="88"/>
      <c r="S378" s="88"/>
    </row>
    <row r="379" ht="48.75" customHeight="1">
      <c r="A379" s="106" t="s">
        <v>3</v>
      </c>
      <c r="B379" s="106" t="s">
        <v>4</v>
      </c>
      <c r="C379" s="107" t="s">
        <v>5</v>
      </c>
      <c r="D379" s="12"/>
      <c r="E379" s="108"/>
      <c r="F379" s="108"/>
      <c r="G379" s="109" t="s">
        <v>6</v>
      </c>
      <c r="H379" s="110" t="s">
        <v>312</v>
      </c>
      <c r="I379" s="12"/>
      <c r="J379" s="111">
        <v>1.0</v>
      </c>
      <c r="K379" s="111">
        <v>2.0</v>
      </c>
      <c r="L379" s="111">
        <v>3.0</v>
      </c>
      <c r="M379" s="109" t="s">
        <v>8</v>
      </c>
      <c r="N379" s="14"/>
      <c r="O379" s="14"/>
      <c r="P379" s="15"/>
      <c r="Q379" s="15"/>
      <c r="R379" s="15"/>
      <c r="S379" s="15"/>
    </row>
    <row r="380" ht="48.75" customHeight="1">
      <c r="A380" s="17" t="s">
        <v>236</v>
      </c>
      <c r="B380" s="18" t="s">
        <v>237</v>
      </c>
      <c r="C380" s="19" t="s">
        <v>238</v>
      </c>
      <c r="D380" s="12"/>
      <c r="E380" s="97" t="s">
        <v>206</v>
      </c>
      <c r="F380" s="47">
        <v>0.7291666666666666</v>
      </c>
      <c r="G380" s="98">
        <v>1.0</v>
      </c>
      <c r="H380" s="73" t="s">
        <v>313</v>
      </c>
      <c r="I380" s="52" t="s">
        <v>277</v>
      </c>
      <c r="J380" s="99">
        <v>21.0</v>
      </c>
      <c r="K380" s="99">
        <v>18.0</v>
      </c>
      <c r="L380" s="99">
        <v>21.0</v>
      </c>
      <c r="M380" s="99">
        <v>2.0</v>
      </c>
      <c r="N380" s="91"/>
      <c r="O380" s="41"/>
      <c r="P380" s="87"/>
      <c r="Q380" s="87"/>
      <c r="R380" s="87"/>
      <c r="S380" s="87"/>
    </row>
    <row r="381" ht="48.75" customHeight="1">
      <c r="A381" s="17" t="s">
        <v>241</v>
      </c>
      <c r="B381" s="18" t="s">
        <v>242</v>
      </c>
      <c r="C381" s="19" t="s">
        <v>243</v>
      </c>
      <c r="D381" s="12"/>
      <c r="E381" s="100"/>
      <c r="F381" s="100"/>
      <c r="G381" s="31"/>
      <c r="H381" s="100"/>
      <c r="I381" s="52" t="s">
        <v>294</v>
      </c>
      <c r="J381" s="31"/>
      <c r="K381" s="31"/>
      <c r="L381" s="31"/>
      <c r="M381" s="31"/>
      <c r="N381" s="91"/>
      <c r="O381" s="41"/>
      <c r="P381" s="87"/>
      <c r="Q381" s="87"/>
      <c r="R381" s="87"/>
      <c r="S381" s="87"/>
    </row>
    <row r="382" ht="48.75" customHeight="1">
      <c r="A382" s="17" t="s">
        <v>245</v>
      </c>
      <c r="B382" s="18" t="s">
        <v>240</v>
      </c>
      <c r="C382" s="19" t="s">
        <v>246</v>
      </c>
      <c r="D382" s="12"/>
      <c r="E382" s="100"/>
      <c r="F382" s="100"/>
      <c r="G382" s="98">
        <v>0.0</v>
      </c>
      <c r="H382" s="100"/>
      <c r="I382" s="52" t="s">
        <v>302</v>
      </c>
      <c r="J382" s="99">
        <v>9.0</v>
      </c>
      <c r="K382" s="99">
        <v>21.0</v>
      </c>
      <c r="L382" s="99">
        <v>19.0</v>
      </c>
      <c r="M382" s="99">
        <v>1.0</v>
      </c>
      <c r="N382" s="91"/>
      <c r="O382" s="41"/>
      <c r="P382" s="87"/>
      <c r="Q382" s="87"/>
      <c r="R382" s="87"/>
      <c r="S382" s="87"/>
    </row>
    <row r="383" ht="48.75" customHeight="1">
      <c r="A383" s="17" t="s">
        <v>248</v>
      </c>
      <c r="B383" s="18" t="s">
        <v>249</v>
      </c>
      <c r="C383" s="19" t="s">
        <v>250</v>
      </c>
      <c r="D383" s="12"/>
      <c r="E383" s="31"/>
      <c r="F383" s="31"/>
      <c r="G383" s="31"/>
      <c r="H383" s="31"/>
      <c r="I383" s="52" t="s">
        <v>280</v>
      </c>
      <c r="J383" s="31"/>
      <c r="K383" s="31"/>
      <c r="L383" s="31"/>
      <c r="M383" s="31"/>
      <c r="N383" s="91"/>
      <c r="O383" s="41"/>
      <c r="P383" s="87"/>
      <c r="Q383" s="87"/>
      <c r="R383" s="87"/>
      <c r="S383" s="87"/>
    </row>
    <row r="384" ht="48.75" customHeight="1">
      <c r="A384" s="17" t="s">
        <v>252</v>
      </c>
      <c r="B384" s="18" t="s">
        <v>253</v>
      </c>
      <c r="C384" s="19" t="s">
        <v>254</v>
      </c>
      <c r="D384" s="12"/>
      <c r="E384" s="101" t="s">
        <v>206</v>
      </c>
      <c r="F384" s="33">
        <v>0.7638888888888888</v>
      </c>
      <c r="G384" s="102">
        <v>1.0</v>
      </c>
      <c r="H384" s="103" t="s">
        <v>314</v>
      </c>
      <c r="I384" s="18" t="s">
        <v>237</v>
      </c>
      <c r="J384" s="104">
        <v>18.0</v>
      </c>
      <c r="K384" s="104">
        <v>21.0</v>
      </c>
      <c r="L384" s="104">
        <v>21.0</v>
      </c>
      <c r="M384" s="104">
        <v>2.0</v>
      </c>
      <c r="N384" s="91"/>
      <c r="O384" s="41"/>
      <c r="P384" s="87"/>
      <c r="Q384" s="87"/>
      <c r="R384" s="87"/>
      <c r="S384" s="87"/>
    </row>
    <row r="385" ht="48.75" customHeight="1">
      <c r="A385" s="17" t="s">
        <v>256</v>
      </c>
      <c r="B385" s="18" t="s">
        <v>257</v>
      </c>
      <c r="C385" s="19" t="s">
        <v>258</v>
      </c>
      <c r="D385" s="12"/>
      <c r="E385" s="100"/>
      <c r="F385" s="100"/>
      <c r="G385" s="31"/>
      <c r="H385" s="100"/>
      <c r="I385" s="18" t="s">
        <v>297</v>
      </c>
      <c r="J385" s="31"/>
      <c r="K385" s="31"/>
      <c r="L385" s="31"/>
      <c r="M385" s="31"/>
      <c r="N385" s="91"/>
      <c r="O385" s="41"/>
      <c r="P385" s="87"/>
      <c r="Q385" s="87"/>
      <c r="R385" s="87"/>
      <c r="S385" s="87"/>
    </row>
    <row r="386" ht="48.75" customHeight="1">
      <c r="A386" s="17" t="s">
        <v>260</v>
      </c>
      <c r="B386" s="18" t="s">
        <v>261</v>
      </c>
      <c r="C386" s="19" t="s">
        <v>262</v>
      </c>
      <c r="D386" s="12"/>
      <c r="E386" s="100"/>
      <c r="F386" s="100"/>
      <c r="G386" s="102">
        <v>0.0</v>
      </c>
      <c r="H386" s="100"/>
      <c r="I386" s="18" t="s">
        <v>249</v>
      </c>
      <c r="J386" s="104">
        <v>21.0</v>
      </c>
      <c r="K386" s="104">
        <v>14.0</v>
      </c>
      <c r="L386" s="104">
        <v>14.0</v>
      </c>
      <c r="M386" s="104">
        <v>1.0</v>
      </c>
      <c r="N386" s="91"/>
      <c r="O386" s="41"/>
      <c r="P386" s="87"/>
      <c r="Q386" s="87"/>
      <c r="R386" s="87"/>
      <c r="S386" s="87"/>
    </row>
    <row r="387" ht="48.75" customHeight="1">
      <c r="A387" s="17" t="s">
        <v>263</v>
      </c>
      <c r="B387" s="18" t="s">
        <v>259</v>
      </c>
      <c r="C387" s="19" t="s">
        <v>264</v>
      </c>
      <c r="D387" s="12"/>
      <c r="E387" s="31"/>
      <c r="F387" s="31"/>
      <c r="G387" s="31"/>
      <c r="H387" s="31"/>
      <c r="I387" s="18" t="s">
        <v>265</v>
      </c>
      <c r="J387" s="31"/>
      <c r="K387" s="31"/>
      <c r="L387" s="31"/>
      <c r="M387" s="31"/>
      <c r="N387" s="91"/>
      <c r="O387" s="41"/>
      <c r="P387" s="87"/>
      <c r="Q387" s="87"/>
      <c r="R387" s="87"/>
      <c r="S387" s="87"/>
    </row>
    <row r="388" ht="48.75" customHeight="1">
      <c r="A388" s="17" t="s">
        <v>266</v>
      </c>
      <c r="B388" s="18" t="s">
        <v>267</v>
      </c>
      <c r="C388" s="19" t="s">
        <v>268</v>
      </c>
      <c r="D388" s="12"/>
      <c r="E388" s="97" t="s">
        <v>206</v>
      </c>
      <c r="F388" s="105">
        <v>0.7986111111111112</v>
      </c>
      <c r="G388" s="98">
        <v>1.0</v>
      </c>
      <c r="H388" s="73" t="s">
        <v>315</v>
      </c>
      <c r="I388" s="52" t="s">
        <v>240</v>
      </c>
      <c r="J388" s="99">
        <v>21.0</v>
      </c>
      <c r="K388" s="99">
        <v>21.0</v>
      </c>
      <c r="L388" s="99">
        <v>23.0</v>
      </c>
      <c r="M388" s="99">
        <v>3.0</v>
      </c>
      <c r="N388" s="91"/>
      <c r="O388" s="41"/>
      <c r="P388" s="87"/>
      <c r="Q388" s="87"/>
      <c r="R388" s="87"/>
      <c r="S388" s="87"/>
    </row>
    <row r="389" ht="48.75" customHeight="1">
      <c r="A389" s="17" t="s">
        <v>271</v>
      </c>
      <c r="B389" s="18" t="s">
        <v>247</v>
      </c>
      <c r="C389" s="19" t="s">
        <v>272</v>
      </c>
      <c r="D389" s="12"/>
      <c r="E389" s="100"/>
      <c r="F389" s="100"/>
      <c r="G389" s="31"/>
      <c r="H389" s="100"/>
      <c r="I389" s="52" t="s">
        <v>257</v>
      </c>
      <c r="J389" s="31"/>
      <c r="K389" s="31"/>
      <c r="L389" s="31"/>
      <c r="M389" s="31"/>
      <c r="N389" s="91"/>
      <c r="O389" s="41"/>
      <c r="P389" s="87"/>
      <c r="Q389" s="87"/>
      <c r="R389" s="87"/>
      <c r="S389" s="87"/>
    </row>
    <row r="390" ht="48.75" customHeight="1">
      <c r="A390" s="17" t="s">
        <v>274</v>
      </c>
      <c r="B390" s="18" t="s">
        <v>275</v>
      </c>
      <c r="C390" s="19" t="s">
        <v>276</v>
      </c>
      <c r="D390" s="12"/>
      <c r="E390" s="100"/>
      <c r="F390" s="100"/>
      <c r="G390" s="98">
        <v>0.0</v>
      </c>
      <c r="H390" s="100"/>
      <c r="I390" s="52" t="s">
        <v>247</v>
      </c>
      <c r="J390" s="99">
        <v>8.0</v>
      </c>
      <c r="K390" s="99">
        <v>13.0</v>
      </c>
      <c r="L390" s="99">
        <v>21.0</v>
      </c>
      <c r="M390" s="99">
        <v>0.0</v>
      </c>
      <c r="N390" s="91"/>
      <c r="O390" s="41"/>
      <c r="P390" s="87"/>
      <c r="Q390" s="87"/>
      <c r="R390" s="87"/>
      <c r="S390" s="87"/>
    </row>
    <row r="391" ht="48.75" customHeight="1">
      <c r="A391" s="17" t="s">
        <v>278</v>
      </c>
      <c r="B391" s="18" t="s">
        <v>277</v>
      </c>
      <c r="C391" s="19" t="s">
        <v>279</v>
      </c>
      <c r="D391" s="12"/>
      <c r="E391" s="31"/>
      <c r="F391" s="31"/>
      <c r="G391" s="31"/>
      <c r="H391" s="31"/>
      <c r="I391" s="52" t="s">
        <v>244</v>
      </c>
      <c r="J391" s="31"/>
      <c r="K391" s="31"/>
      <c r="L391" s="31"/>
      <c r="M391" s="31"/>
      <c r="N391" s="91"/>
      <c r="O391" s="41"/>
      <c r="P391" s="87"/>
      <c r="Q391" s="87"/>
      <c r="R391" s="87"/>
      <c r="S391" s="87"/>
    </row>
    <row r="392" ht="48.75" customHeight="1">
      <c r="A392" s="17" t="s">
        <v>281</v>
      </c>
      <c r="B392" s="18" t="s">
        <v>251</v>
      </c>
      <c r="C392" s="19" t="s">
        <v>282</v>
      </c>
      <c r="D392" s="12"/>
      <c r="E392" s="101" t="s">
        <v>206</v>
      </c>
      <c r="F392" s="33">
        <v>0.8333333333333334</v>
      </c>
      <c r="G392" s="102">
        <v>0.0</v>
      </c>
      <c r="H392" s="103" t="s">
        <v>316</v>
      </c>
      <c r="I392" s="18" t="s">
        <v>285</v>
      </c>
      <c r="J392" s="104">
        <v>17.0</v>
      </c>
      <c r="K392" s="104">
        <v>21.0</v>
      </c>
      <c r="L392" s="104">
        <v>18.0</v>
      </c>
      <c r="M392" s="104">
        <v>1.0</v>
      </c>
      <c r="N392" s="91"/>
      <c r="O392" s="41"/>
      <c r="P392" s="87"/>
      <c r="Q392" s="87"/>
      <c r="R392" s="87"/>
      <c r="S392" s="87"/>
    </row>
    <row r="393" ht="48.75" customHeight="1">
      <c r="A393" s="17" t="s">
        <v>284</v>
      </c>
      <c r="B393" s="18" t="s">
        <v>285</v>
      </c>
      <c r="C393" s="19" t="s">
        <v>286</v>
      </c>
      <c r="D393" s="12"/>
      <c r="E393" s="100"/>
      <c r="F393" s="100"/>
      <c r="G393" s="31"/>
      <c r="H393" s="100"/>
      <c r="I393" s="18" t="s">
        <v>270</v>
      </c>
      <c r="J393" s="31"/>
      <c r="K393" s="31"/>
      <c r="L393" s="31"/>
      <c r="M393" s="31"/>
      <c r="N393" s="91"/>
      <c r="O393" s="41"/>
      <c r="P393" s="87"/>
      <c r="Q393" s="87"/>
      <c r="R393" s="87"/>
      <c r="S393" s="87"/>
    </row>
    <row r="394" ht="48.75" customHeight="1">
      <c r="A394" s="17" t="s">
        <v>287</v>
      </c>
      <c r="B394" s="18" t="s">
        <v>270</v>
      </c>
      <c r="C394" s="19" t="s">
        <v>288</v>
      </c>
      <c r="D394" s="12"/>
      <c r="E394" s="100"/>
      <c r="F394" s="100"/>
      <c r="G394" s="102">
        <v>1.0</v>
      </c>
      <c r="H394" s="100"/>
      <c r="I394" s="18" t="s">
        <v>259</v>
      </c>
      <c r="J394" s="104">
        <v>21.0</v>
      </c>
      <c r="K394" s="104">
        <v>14.0</v>
      </c>
      <c r="L394" s="104">
        <v>21.0</v>
      </c>
      <c r="M394" s="104">
        <v>2.0</v>
      </c>
      <c r="N394" s="91"/>
      <c r="O394" s="41"/>
      <c r="P394" s="87"/>
      <c r="Q394" s="87"/>
      <c r="R394" s="87"/>
      <c r="S394" s="87"/>
    </row>
    <row r="395" ht="48.75" customHeight="1">
      <c r="A395" s="17" t="s">
        <v>289</v>
      </c>
      <c r="B395" s="18" t="s">
        <v>290</v>
      </c>
      <c r="C395" s="19" t="s">
        <v>291</v>
      </c>
      <c r="D395" s="12"/>
      <c r="E395" s="31"/>
      <c r="F395" s="31"/>
      <c r="G395" s="31"/>
      <c r="H395" s="31"/>
      <c r="I395" s="18" t="s">
        <v>273</v>
      </c>
      <c r="J395" s="31"/>
      <c r="K395" s="31"/>
      <c r="L395" s="31"/>
      <c r="M395" s="31"/>
      <c r="N395" s="91"/>
      <c r="O395" s="41"/>
      <c r="P395" s="87"/>
      <c r="Q395" s="87"/>
      <c r="R395" s="87"/>
      <c r="S395" s="87"/>
    </row>
    <row r="396" ht="48.75" customHeight="1">
      <c r="A396" s="17" t="s">
        <v>293</v>
      </c>
      <c r="B396" s="18" t="s">
        <v>294</v>
      </c>
      <c r="C396" s="19" t="s">
        <v>67</v>
      </c>
      <c r="D396" s="12"/>
      <c r="E396" s="97" t="s">
        <v>206</v>
      </c>
      <c r="F396" s="47">
        <v>0.8680555555555556</v>
      </c>
      <c r="G396" s="98">
        <v>0.0</v>
      </c>
      <c r="H396" s="73" t="s">
        <v>317</v>
      </c>
      <c r="I396" s="52" t="s">
        <v>242</v>
      </c>
      <c r="J396" s="99">
        <v>17.0</v>
      </c>
      <c r="K396" s="99">
        <v>13.0</v>
      </c>
      <c r="L396" s="99">
        <v>6.0</v>
      </c>
      <c r="M396" s="99">
        <v>0.0</v>
      </c>
      <c r="N396" s="91"/>
      <c r="O396" s="41"/>
      <c r="P396" s="87"/>
      <c r="Q396" s="87"/>
      <c r="R396" s="87"/>
      <c r="S396" s="87"/>
    </row>
    <row r="397" ht="48.75" customHeight="1">
      <c r="A397" s="17" t="s">
        <v>296</v>
      </c>
      <c r="B397" s="18" t="s">
        <v>297</v>
      </c>
      <c r="C397" s="19" t="s">
        <v>298</v>
      </c>
      <c r="D397" s="12"/>
      <c r="E397" s="100"/>
      <c r="F397" s="100"/>
      <c r="G397" s="31"/>
      <c r="H397" s="100"/>
      <c r="I397" s="52" t="s">
        <v>267</v>
      </c>
      <c r="J397" s="31"/>
      <c r="K397" s="31"/>
      <c r="L397" s="31"/>
      <c r="M397" s="31"/>
      <c r="N397" s="91"/>
      <c r="O397" s="41"/>
      <c r="P397" s="87"/>
      <c r="Q397" s="87"/>
      <c r="R397" s="87"/>
      <c r="S397" s="87"/>
    </row>
    <row r="398" ht="48.75" customHeight="1">
      <c r="A398" s="17" t="s">
        <v>299</v>
      </c>
      <c r="B398" s="18" t="s">
        <v>273</v>
      </c>
      <c r="C398" s="19" t="s">
        <v>300</v>
      </c>
      <c r="D398" s="12"/>
      <c r="E398" s="100"/>
      <c r="F398" s="100"/>
      <c r="G398" s="98">
        <v>1.0</v>
      </c>
      <c r="H398" s="100"/>
      <c r="I398" s="52" t="s">
        <v>275</v>
      </c>
      <c r="J398" s="99">
        <v>21.0</v>
      </c>
      <c r="K398" s="99">
        <v>21.0</v>
      </c>
      <c r="L398" s="99">
        <v>21.0</v>
      </c>
      <c r="M398" s="99">
        <v>3.0</v>
      </c>
      <c r="N398" s="91"/>
      <c r="O398" s="41"/>
      <c r="P398" s="87"/>
      <c r="Q398" s="87"/>
      <c r="R398" s="87"/>
      <c r="S398" s="87"/>
    </row>
    <row r="399" ht="48.75" customHeight="1">
      <c r="A399" s="17" t="s">
        <v>301</v>
      </c>
      <c r="B399" s="18" t="s">
        <v>302</v>
      </c>
      <c r="C399" s="19" t="s">
        <v>303</v>
      </c>
      <c r="D399" s="12"/>
      <c r="E399" s="31"/>
      <c r="F399" s="31"/>
      <c r="G399" s="31"/>
      <c r="H399" s="31"/>
      <c r="I399" s="52" t="s">
        <v>251</v>
      </c>
      <c r="J399" s="31"/>
      <c r="K399" s="31"/>
      <c r="L399" s="31"/>
      <c r="M399" s="31"/>
      <c r="N399" s="91"/>
      <c r="O399" s="41"/>
      <c r="P399" s="87"/>
      <c r="Q399" s="87"/>
      <c r="R399" s="87"/>
      <c r="S399" s="87"/>
    </row>
    <row r="400" ht="48.75" customHeight="1">
      <c r="A400" s="17" t="s">
        <v>304</v>
      </c>
      <c r="B400" s="18" t="s">
        <v>280</v>
      </c>
      <c r="C400" s="19" t="s">
        <v>305</v>
      </c>
      <c r="D400" s="12"/>
      <c r="E400" s="101" t="s">
        <v>206</v>
      </c>
      <c r="F400" s="33">
        <v>0.9027777777777778</v>
      </c>
      <c r="G400" s="102">
        <v>0.0</v>
      </c>
      <c r="H400" s="103" t="s">
        <v>318</v>
      </c>
      <c r="I400" s="18" t="s">
        <v>253</v>
      </c>
      <c r="J400" s="104">
        <v>19.0</v>
      </c>
      <c r="K400" s="104">
        <v>14.0</v>
      </c>
      <c r="L400" s="104">
        <v>15.0</v>
      </c>
      <c r="M400" s="104">
        <v>0.0</v>
      </c>
      <c r="N400" s="91"/>
      <c r="O400" s="41"/>
      <c r="P400" s="87"/>
      <c r="Q400" s="87"/>
      <c r="R400" s="87"/>
      <c r="S400" s="87"/>
    </row>
    <row r="401" ht="48.75" customHeight="1">
      <c r="A401" s="17" t="s">
        <v>307</v>
      </c>
      <c r="B401" s="18" t="s">
        <v>292</v>
      </c>
      <c r="C401" s="19" t="s">
        <v>308</v>
      </c>
      <c r="D401" s="12"/>
      <c r="E401" s="100"/>
      <c r="F401" s="100"/>
      <c r="G401" s="31"/>
      <c r="H401" s="100"/>
      <c r="I401" s="18" t="s">
        <v>292</v>
      </c>
      <c r="J401" s="31"/>
      <c r="K401" s="31"/>
      <c r="L401" s="31"/>
      <c r="M401" s="31"/>
      <c r="N401" s="91"/>
      <c r="O401" s="41"/>
      <c r="P401" s="87"/>
      <c r="Q401" s="87"/>
      <c r="R401" s="87"/>
      <c r="S401" s="87"/>
    </row>
    <row r="402" ht="48.75" customHeight="1">
      <c r="A402" s="17" t="s">
        <v>309</v>
      </c>
      <c r="B402" s="18" t="s">
        <v>265</v>
      </c>
      <c r="C402" s="19" t="s">
        <v>310</v>
      </c>
      <c r="D402" s="12"/>
      <c r="E402" s="100"/>
      <c r="F402" s="100"/>
      <c r="G402" s="102">
        <v>1.0</v>
      </c>
      <c r="H402" s="100"/>
      <c r="I402" s="18" t="s">
        <v>261</v>
      </c>
      <c r="J402" s="104">
        <v>21.0</v>
      </c>
      <c r="K402" s="104">
        <v>21.0</v>
      </c>
      <c r="L402" s="104">
        <v>21.0</v>
      </c>
      <c r="M402" s="104">
        <v>3.0</v>
      </c>
      <c r="N402" s="91"/>
      <c r="O402" s="41"/>
      <c r="P402" s="87"/>
      <c r="Q402" s="87"/>
      <c r="R402" s="87"/>
      <c r="S402" s="87"/>
    </row>
    <row r="403" ht="48.75" customHeight="1">
      <c r="A403" s="17" t="s">
        <v>200</v>
      </c>
      <c r="B403" s="18" t="s">
        <v>244</v>
      </c>
      <c r="C403" s="19" t="s">
        <v>311</v>
      </c>
      <c r="D403" s="12"/>
      <c r="E403" s="31"/>
      <c r="F403" s="31"/>
      <c r="G403" s="31"/>
      <c r="H403" s="31"/>
      <c r="I403" s="18" t="s">
        <v>290</v>
      </c>
      <c r="J403" s="31"/>
      <c r="K403" s="31"/>
      <c r="L403" s="31"/>
      <c r="M403" s="31"/>
      <c r="N403" s="91"/>
      <c r="O403" s="41"/>
      <c r="P403" s="87"/>
      <c r="Q403" s="87"/>
      <c r="R403" s="87"/>
      <c r="S403" s="87"/>
    </row>
    <row r="404" ht="48.75" customHeight="1">
      <c r="A404" s="87"/>
      <c r="B404" s="87"/>
      <c r="C404" s="87"/>
      <c r="D404" s="87"/>
      <c r="E404" s="87"/>
      <c r="F404" s="87"/>
      <c r="G404" s="87"/>
      <c r="H404" s="87"/>
      <c r="I404" s="88"/>
      <c r="J404" s="89" t="s">
        <v>2</v>
      </c>
      <c r="M404" s="88"/>
      <c r="N404" s="88"/>
      <c r="O404" s="88"/>
      <c r="P404" s="88"/>
      <c r="Q404" s="88"/>
      <c r="R404" s="88"/>
      <c r="S404" s="88"/>
    </row>
    <row r="405" ht="48.75" customHeight="1">
      <c r="A405" s="106" t="s">
        <v>3</v>
      </c>
      <c r="B405" s="106" t="s">
        <v>4</v>
      </c>
      <c r="C405" s="107" t="s">
        <v>5</v>
      </c>
      <c r="D405" s="12"/>
      <c r="E405" s="108"/>
      <c r="F405" s="108"/>
      <c r="G405" s="109" t="s">
        <v>6</v>
      </c>
      <c r="H405" s="110" t="s">
        <v>319</v>
      </c>
      <c r="I405" s="12"/>
      <c r="J405" s="111">
        <v>1.0</v>
      </c>
      <c r="K405" s="111">
        <v>2.0</v>
      </c>
      <c r="L405" s="111">
        <v>3.0</v>
      </c>
      <c r="M405" s="109" t="s">
        <v>8</v>
      </c>
      <c r="N405" s="14"/>
      <c r="O405" s="14"/>
      <c r="P405" s="15"/>
      <c r="Q405" s="15"/>
      <c r="R405" s="15"/>
      <c r="S405" s="15"/>
    </row>
    <row r="406" ht="48.75" customHeight="1">
      <c r="A406" s="17" t="s">
        <v>236</v>
      </c>
      <c r="B406" s="18" t="s">
        <v>237</v>
      </c>
      <c r="C406" s="19" t="s">
        <v>238</v>
      </c>
      <c r="D406" s="12"/>
      <c r="E406" s="97" t="s">
        <v>206</v>
      </c>
      <c r="F406" s="47">
        <v>0.7291666666666666</v>
      </c>
      <c r="G406" s="98"/>
      <c r="H406" s="73"/>
      <c r="I406" s="52"/>
      <c r="J406" s="99"/>
      <c r="K406" s="99"/>
      <c r="L406" s="99"/>
      <c r="M406" s="99"/>
      <c r="N406" s="91"/>
      <c r="O406" s="41"/>
      <c r="P406" s="87"/>
      <c r="Q406" s="87"/>
      <c r="R406" s="87"/>
      <c r="S406" s="87"/>
    </row>
    <row r="407" ht="48.75" customHeight="1">
      <c r="A407" s="17" t="s">
        <v>241</v>
      </c>
      <c r="B407" s="18" t="s">
        <v>242</v>
      </c>
      <c r="C407" s="19" t="s">
        <v>243</v>
      </c>
      <c r="D407" s="12"/>
      <c r="E407" s="100"/>
      <c r="F407" s="100"/>
      <c r="G407" s="31"/>
      <c r="H407" s="100"/>
      <c r="I407" s="52"/>
      <c r="J407" s="31"/>
      <c r="K407" s="31"/>
      <c r="L407" s="31"/>
      <c r="M407" s="31"/>
      <c r="N407" s="91"/>
      <c r="O407" s="41"/>
      <c r="P407" s="87"/>
      <c r="Q407" s="87"/>
      <c r="R407" s="87"/>
      <c r="S407" s="87"/>
    </row>
    <row r="408" ht="48.75" customHeight="1">
      <c r="A408" s="17" t="s">
        <v>245</v>
      </c>
      <c r="B408" s="18" t="s">
        <v>240</v>
      </c>
      <c r="C408" s="19" t="s">
        <v>246</v>
      </c>
      <c r="D408" s="12"/>
      <c r="E408" s="100"/>
      <c r="F408" s="100"/>
      <c r="G408" s="98"/>
      <c r="H408" s="100"/>
      <c r="I408" s="52"/>
      <c r="J408" s="99"/>
      <c r="K408" s="99"/>
      <c r="L408" s="99"/>
      <c r="M408" s="99"/>
      <c r="N408" s="91"/>
      <c r="O408" s="41"/>
      <c r="P408" s="87"/>
      <c r="Q408" s="87"/>
      <c r="R408" s="87"/>
      <c r="S408" s="87"/>
    </row>
    <row r="409" ht="48.75" customHeight="1">
      <c r="A409" s="17" t="s">
        <v>248</v>
      </c>
      <c r="B409" s="18" t="s">
        <v>249</v>
      </c>
      <c r="C409" s="19" t="s">
        <v>250</v>
      </c>
      <c r="D409" s="12"/>
      <c r="E409" s="31"/>
      <c r="F409" s="31"/>
      <c r="G409" s="31"/>
      <c r="H409" s="31"/>
      <c r="I409" s="52"/>
      <c r="J409" s="31"/>
      <c r="K409" s="31"/>
      <c r="L409" s="31"/>
      <c r="M409" s="31"/>
      <c r="N409" s="91"/>
      <c r="O409" s="41"/>
      <c r="P409" s="87"/>
      <c r="Q409" s="87"/>
      <c r="R409" s="87"/>
      <c r="S409" s="87"/>
    </row>
    <row r="410" ht="48.75" customHeight="1">
      <c r="A410" s="17" t="s">
        <v>252</v>
      </c>
      <c r="B410" s="18" t="s">
        <v>253</v>
      </c>
      <c r="C410" s="19" t="s">
        <v>254</v>
      </c>
      <c r="D410" s="12"/>
      <c r="E410" s="101" t="s">
        <v>206</v>
      </c>
      <c r="F410" s="33">
        <v>0.7638888888888888</v>
      </c>
      <c r="G410" s="102"/>
      <c r="H410" s="103"/>
      <c r="I410" s="18"/>
      <c r="J410" s="104"/>
      <c r="K410" s="104"/>
      <c r="L410" s="104"/>
      <c r="M410" s="104"/>
      <c r="N410" s="91"/>
      <c r="O410" s="41"/>
      <c r="P410" s="87"/>
      <c r="Q410" s="87"/>
      <c r="R410" s="87"/>
      <c r="S410" s="87"/>
    </row>
    <row r="411" ht="48.75" customHeight="1">
      <c r="A411" s="17" t="s">
        <v>256</v>
      </c>
      <c r="B411" s="18" t="s">
        <v>257</v>
      </c>
      <c r="C411" s="19" t="s">
        <v>258</v>
      </c>
      <c r="D411" s="12"/>
      <c r="E411" s="100"/>
      <c r="F411" s="100"/>
      <c r="G411" s="31"/>
      <c r="H411" s="100"/>
      <c r="I411" s="18"/>
      <c r="J411" s="31"/>
      <c r="K411" s="31"/>
      <c r="L411" s="31"/>
      <c r="M411" s="31"/>
      <c r="N411" s="91"/>
      <c r="O411" s="41"/>
      <c r="P411" s="87"/>
      <c r="Q411" s="87"/>
      <c r="R411" s="87"/>
      <c r="S411" s="87"/>
    </row>
    <row r="412" ht="48.75" customHeight="1">
      <c r="A412" s="17" t="s">
        <v>260</v>
      </c>
      <c r="B412" s="18" t="s">
        <v>261</v>
      </c>
      <c r="C412" s="19" t="s">
        <v>262</v>
      </c>
      <c r="D412" s="12"/>
      <c r="E412" s="100"/>
      <c r="F412" s="100"/>
      <c r="G412" s="102"/>
      <c r="H412" s="100"/>
      <c r="I412" s="18"/>
      <c r="J412" s="104"/>
      <c r="K412" s="104"/>
      <c r="L412" s="104"/>
      <c r="M412" s="104"/>
      <c r="N412" s="91"/>
      <c r="O412" s="41"/>
      <c r="P412" s="87"/>
      <c r="Q412" s="87"/>
      <c r="R412" s="87"/>
      <c r="S412" s="87"/>
    </row>
    <row r="413" ht="48.75" customHeight="1">
      <c r="A413" s="17" t="s">
        <v>263</v>
      </c>
      <c r="B413" s="18" t="s">
        <v>259</v>
      </c>
      <c r="C413" s="19" t="s">
        <v>264</v>
      </c>
      <c r="D413" s="12"/>
      <c r="E413" s="31"/>
      <c r="F413" s="31"/>
      <c r="G413" s="31"/>
      <c r="H413" s="31"/>
      <c r="I413" s="18"/>
      <c r="J413" s="31"/>
      <c r="K413" s="31"/>
      <c r="L413" s="31"/>
      <c r="M413" s="31"/>
      <c r="N413" s="91"/>
      <c r="O413" s="41"/>
      <c r="P413" s="87"/>
      <c r="Q413" s="87"/>
      <c r="R413" s="87"/>
      <c r="S413" s="87"/>
    </row>
    <row r="414" ht="48.75" customHeight="1">
      <c r="A414" s="17" t="s">
        <v>266</v>
      </c>
      <c r="B414" s="18" t="s">
        <v>267</v>
      </c>
      <c r="C414" s="19" t="s">
        <v>268</v>
      </c>
      <c r="D414" s="12"/>
      <c r="E414" s="97" t="s">
        <v>206</v>
      </c>
      <c r="F414" s="105">
        <v>0.7986111111111112</v>
      </c>
      <c r="G414" s="98"/>
      <c r="H414" s="73"/>
      <c r="I414" s="52"/>
      <c r="J414" s="99"/>
      <c r="K414" s="99"/>
      <c r="L414" s="99"/>
      <c r="M414" s="99"/>
      <c r="N414" s="91"/>
      <c r="O414" s="41"/>
      <c r="P414" s="87"/>
      <c r="Q414" s="87"/>
      <c r="R414" s="87"/>
      <c r="S414" s="87"/>
    </row>
    <row r="415" ht="48.75" customHeight="1">
      <c r="A415" s="17" t="s">
        <v>271</v>
      </c>
      <c r="B415" s="18" t="s">
        <v>247</v>
      </c>
      <c r="C415" s="19" t="s">
        <v>272</v>
      </c>
      <c r="D415" s="12"/>
      <c r="E415" s="100"/>
      <c r="F415" s="100"/>
      <c r="G415" s="31"/>
      <c r="H415" s="100"/>
      <c r="I415" s="52"/>
      <c r="J415" s="31"/>
      <c r="K415" s="31"/>
      <c r="L415" s="31"/>
      <c r="M415" s="31"/>
      <c r="N415" s="91"/>
      <c r="O415" s="41"/>
      <c r="P415" s="87"/>
      <c r="Q415" s="87"/>
      <c r="R415" s="87"/>
      <c r="S415" s="87"/>
    </row>
    <row r="416" ht="48.75" customHeight="1">
      <c r="A416" s="17" t="s">
        <v>274</v>
      </c>
      <c r="B416" s="18" t="s">
        <v>275</v>
      </c>
      <c r="C416" s="19" t="s">
        <v>276</v>
      </c>
      <c r="D416" s="12"/>
      <c r="E416" s="100"/>
      <c r="F416" s="100"/>
      <c r="G416" s="98"/>
      <c r="H416" s="100"/>
      <c r="I416" s="52"/>
      <c r="J416" s="99"/>
      <c r="K416" s="99"/>
      <c r="L416" s="99"/>
      <c r="M416" s="99"/>
      <c r="N416" s="91"/>
      <c r="O416" s="41"/>
      <c r="P416" s="87"/>
      <c r="Q416" s="87"/>
      <c r="R416" s="87"/>
      <c r="S416" s="87"/>
    </row>
    <row r="417" ht="48.75" customHeight="1">
      <c r="A417" s="17" t="s">
        <v>278</v>
      </c>
      <c r="B417" s="18" t="s">
        <v>277</v>
      </c>
      <c r="C417" s="19" t="s">
        <v>279</v>
      </c>
      <c r="D417" s="12"/>
      <c r="E417" s="31"/>
      <c r="F417" s="31"/>
      <c r="G417" s="31"/>
      <c r="H417" s="31"/>
      <c r="I417" s="52"/>
      <c r="J417" s="31"/>
      <c r="K417" s="31"/>
      <c r="L417" s="31"/>
      <c r="M417" s="31"/>
      <c r="N417" s="91"/>
      <c r="O417" s="41"/>
      <c r="P417" s="87"/>
      <c r="Q417" s="87"/>
      <c r="R417" s="87"/>
      <c r="S417" s="87"/>
    </row>
    <row r="418" ht="48.75" customHeight="1">
      <c r="A418" s="17" t="s">
        <v>281</v>
      </c>
      <c r="B418" s="18" t="s">
        <v>251</v>
      </c>
      <c r="C418" s="19" t="s">
        <v>282</v>
      </c>
      <c r="D418" s="12"/>
      <c r="E418" s="101" t="s">
        <v>206</v>
      </c>
      <c r="F418" s="33">
        <v>0.8333333333333334</v>
      </c>
      <c r="G418" s="102"/>
      <c r="H418" s="103"/>
      <c r="I418" s="18"/>
      <c r="J418" s="104"/>
      <c r="K418" s="104"/>
      <c r="L418" s="104"/>
      <c r="M418" s="104"/>
      <c r="N418" s="91"/>
      <c r="O418" s="41"/>
      <c r="P418" s="87"/>
      <c r="Q418" s="87"/>
      <c r="R418" s="87"/>
      <c r="S418" s="87"/>
    </row>
    <row r="419" ht="48.75" customHeight="1">
      <c r="A419" s="17" t="s">
        <v>284</v>
      </c>
      <c r="B419" s="18" t="s">
        <v>285</v>
      </c>
      <c r="C419" s="19" t="s">
        <v>286</v>
      </c>
      <c r="D419" s="12"/>
      <c r="E419" s="100"/>
      <c r="F419" s="100"/>
      <c r="G419" s="31"/>
      <c r="H419" s="100"/>
      <c r="I419" s="18"/>
      <c r="J419" s="31"/>
      <c r="K419" s="31"/>
      <c r="L419" s="31"/>
      <c r="M419" s="31"/>
      <c r="N419" s="91"/>
      <c r="O419" s="41"/>
      <c r="P419" s="87"/>
      <c r="Q419" s="87"/>
      <c r="R419" s="87"/>
      <c r="S419" s="87"/>
    </row>
    <row r="420" ht="48.75" customHeight="1">
      <c r="A420" s="17" t="s">
        <v>287</v>
      </c>
      <c r="B420" s="18" t="s">
        <v>270</v>
      </c>
      <c r="C420" s="19" t="s">
        <v>288</v>
      </c>
      <c r="D420" s="12"/>
      <c r="E420" s="100"/>
      <c r="F420" s="100"/>
      <c r="G420" s="102"/>
      <c r="H420" s="100"/>
      <c r="I420" s="18"/>
      <c r="J420" s="104"/>
      <c r="K420" s="104"/>
      <c r="L420" s="104"/>
      <c r="M420" s="104"/>
      <c r="N420" s="91"/>
      <c r="O420" s="41"/>
      <c r="P420" s="87"/>
      <c r="Q420" s="87"/>
      <c r="R420" s="87"/>
      <c r="S420" s="87"/>
    </row>
    <row r="421" ht="48.75" customHeight="1">
      <c r="A421" s="17" t="s">
        <v>289</v>
      </c>
      <c r="B421" s="18" t="s">
        <v>290</v>
      </c>
      <c r="C421" s="19" t="s">
        <v>291</v>
      </c>
      <c r="D421" s="12"/>
      <c r="E421" s="31"/>
      <c r="F421" s="31"/>
      <c r="G421" s="31"/>
      <c r="H421" s="31"/>
      <c r="I421" s="18"/>
      <c r="J421" s="31"/>
      <c r="K421" s="31"/>
      <c r="L421" s="31"/>
      <c r="M421" s="31"/>
      <c r="N421" s="91"/>
      <c r="O421" s="41"/>
      <c r="P421" s="87"/>
      <c r="Q421" s="87"/>
      <c r="R421" s="87"/>
      <c r="S421" s="87"/>
    </row>
    <row r="422" ht="48.75" customHeight="1">
      <c r="A422" s="17" t="s">
        <v>293</v>
      </c>
      <c r="B422" s="18" t="s">
        <v>294</v>
      </c>
      <c r="C422" s="19" t="s">
        <v>67</v>
      </c>
      <c r="D422" s="12"/>
      <c r="E422" s="97" t="s">
        <v>206</v>
      </c>
      <c r="F422" s="47">
        <v>0.8680555555555556</v>
      </c>
      <c r="G422" s="98"/>
      <c r="H422" s="73"/>
      <c r="I422" s="52"/>
      <c r="J422" s="99"/>
      <c r="K422" s="99"/>
      <c r="L422" s="99"/>
      <c r="M422" s="99"/>
      <c r="N422" s="91"/>
      <c r="O422" s="41"/>
      <c r="P422" s="87"/>
      <c r="Q422" s="87"/>
      <c r="R422" s="87"/>
      <c r="S422" s="87"/>
    </row>
    <row r="423" ht="48.75" customHeight="1">
      <c r="A423" s="17" t="s">
        <v>296</v>
      </c>
      <c r="B423" s="18" t="s">
        <v>297</v>
      </c>
      <c r="C423" s="19" t="s">
        <v>298</v>
      </c>
      <c r="D423" s="12"/>
      <c r="E423" s="100"/>
      <c r="F423" s="100"/>
      <c r="G423" s="31"/>
      <c r="H423" s="100"/>
      <c r="I423" s="52"/>
      <c r="J423" s="31"/>
      <c r="K423" s="31"/>
      <c r="L423" s="31"/>
      <c r="M423" s="31"/>
      <c r="N423" s="91"/>
      <c r="O423" s="41"/>
      <c r="P423" s="87"/>
      <c r="Q423" s="87"/>
      <c r="R423" s="87"/>
      <c r="S423" s="87"/>
    </row>
    <row r="424" ht="48.75" customHeight="1">
      <c r="A424" s="17" t="s">
        <v>299</v>
      </c>
      <c r="B424" s="18" t="s">
        <v>273</v>
      </c>
      <c r="C424" s="19" t="s">
        <v>300</v>
      </c>
      <c r="D424" s="12"/>
      <c r="E424" s="100"/>
      <c r="F424" s="100"/>
      <c r="G424" s="98"/>
      <c r="H424" s="100"/>
      <c r="I424" s="52"/>
      <c r="J424" s="99"/>
      <c r="K424" s="99"/>
      <c r="L424" s="99"/>
      <c r="M424" s="99"/>
      <c r="N424" s="91"/>
      <c r="O424" s="41"/>
      <c r="P424" s="87"/>
      <c r="Q424" s="87"/>
      <c r="R424" s="87"/>
      <c r="S424" s="87"/>
    </row>
    <row r="425" ht="48.75" customHeight="1">
      <c r="A425" s="17" t="s">
        <v>301</v>
      </c>
      <c r="B425" s="18" t="s">
        <v>302</v>
      </c>
      <c r="C425" s="19" t="s">
        <v>303</v>
      </c>
      <c r="D425" s="12"/>
      <c r="E425" s="31"/>
      <c r="F425" s="31"/>
      <c r="G425" s="31"/>
      <c r="H425" s="31"/>
      <c r="I425" s="52"/>
      <c r="J425" s="31"/>
      <c r="K425" s="31"/>
      <c r="L425" s="31"/>
      <c r="M425" s="31"/>
      <c r="N425" s="91"/>
      <c r="O425" s="41"/>
      <c r="P425" s="87"/>
      <c r="Q425" s="87"/>
      <c r="R425" s="87"/>
      <c r="S425" s="87"/>
    </row>
    <row r="426" ht="48.75" customHeight="1">
      <c r="A426" s="17" t="s">
        <v>304</v>
      </c>
      <c r="B426" s="18" t="s">
        <v>280</v>
      </c>
      <c r="C426" s="19" t="s">
        <v>305</v>
      </c>
      <c r="D426" s="12"/>
      <c r="E426" s="101" t="s">
        <v>206</v>
      </c>
      <c r="F426" s="33">
        <v>0.9027777777777778</v>
      </c>
      <c r="G426" s="102"/>
      <c r="H426" s="103"/>
      <c r="I426" s="18"/>
      <c r="J426" s="104"/>
      <c r="K426" s="104"/>
      <c r="L426" s="104"/>
      <c r="M426" s="104"/>
      <c r="N426" s="91"/>
      <c r="O426" s="41"/>
      <c r="P426" s="87"/>
      <c r="Q426" s="87"/>
      <c r="R426" s="87"/>
      <c r="S426" s="87"/>
    </row>
    <row r="427" ht="48.75" customHeight="1">
      <c r="A427" s="17" t="s">
        <v>307</v>
      </c>
      <c r="B427" s="18" t="s">
        <v>292</v>
      </c>
      <c r="C427" s="19" t="s">
        <v>308</v>
      </c>
      <c r="D427" s="12"/>
      <c r="E427" s="100"/>
      <c r="F427" s="100"/>
      <c r="G427" s="31"/>
      <c r="H427" s="100"/>
      <c r="I427" s="18"/>
      <c r="J427" s="31"/>
      <c r="K427" s="31"/>
      <c r="L427" s="31"/>
      <c r="M427" s="31"/>
      <c r="N427" s="91"/>
      <c r="O427" s="41"/>
      <c r="P427" s="87"/>
      <c r="Q427" s="87"/>
      <c r="R427" s="87"/>
      <c r="S427" s="87"/>
    </row>
    <row r="428" ht="48.75" customHeight="1">
      <c r="A428" s="17" t="s">
        <v>309</v>
      </c>
      <c r="B428" s="18" t="s">
        <v>265</v>
      </c>
      <c r="C428" s="19" t="s">
        <v>310</v>
      </c>
      <c r="D428" s="12"/>
      <c r="E428" s="100"/>
      <c r="F428" s="100"/>
      <c r="G428" s="102"/>
      <c r="H428" s="100"/>
      <c r="I428" s="18"/>
      <c r="J428" s="104"/>
      <c r="K428" s="104"/>
      <c r="L428" s="104"/>
      <c r="M428" s="104"/>
      <c r="N428" s="91"/>
      <c r="O428" s="41"/>
      <c r="P428" s="87"/>
      <c r="Q428" s="87"/>
      <c r="R428" s="87"/>
      <c r="S428" s="87"/>
    </row>
    <row r="429" ht="48.75" customHeight="1">
      <c r="A429" s="17" t="s">
        <v>200</v>
      </c>
      <c r="B429" s="18" t="s">
        <v>244</v>
      </c>
      <c r="C429" s="19" t="s">
        <v>311</v>
      </c>
      <c r="D429" s="12"/>
      <c r="E429" s="31"/>
      <c r="F429" s="31"/>
      <c r="G429" s="31"/>
      <c r="H429" s="31"/>
      <c r="I429" s="18"/>
      <c r="J429" s="31"/>
      <c r="K429" s="31"/>
      <c r="L429" s="31"/>
      <c r="M429" s="31"/>
      <c r="N429" s="91"/>
      <c r="O429" s="41"/>
      <c r="P429" s="87"/>
      <c r="Q429" s="87"/>
      <c r="R429" s="87"/>
      <c r="S429" s="87"/>
    </row>
    <row r="430" ht="48.75" customHeight="1">
      <c r="A430" s="87"/>
      <c r="B430" s="87"/>
      <c r="C430" s="87"/>
      <c r="D430" s="87"/>
      <c r="E430" s="87"/>
      <c r="F430" s="87"/>
      <c r="G430" s="87"/>
      <c r="H430" s="87"/>
      <c r="I430" s="88"/>
      <c r="J430" s="89" t="s">
        <v>2</v>
      </c>
      <c r="M430" s="88"/>
      <c r="N430" s="88"/>
      <c r="O430" s="88"/>
      <c r="P430" s="88"/>
      <c r="Q430" s="88"/>
      <c r="R430" s="88"/>
      <c r="S430" s="88"/>
    </row>
    <row r="431" ht="48.75" customHeight="1">
      <c r="A431" s="106" t="s">
        <v>3</v>
      </c>
      <c r="B431" s="106" t="s">
        <v>4</v>
      </c>
      <c r="C431" s="107" t="s">
        <v>5</v>
      </c>
      <c r="D431" s="12"/>
      <c r="E431" s="108"/>
      <c r="F431" s="108"/>
      <c r="G431" s="109" t="s">
        <v>6</v>
      </c>
      <c r="H431" s="110"/>
      <c r="I431" s="12"/>
      <c r="J431" s="111">
        <v>1.0</v>
      </c>
      <c r="K431" s="111">
        <v>2.0</v>
      </c>
      <c r="L431" s="111">
        <v>3.0</v>
      </c>
      <c r="M431" s="109" t="s">
        <v>8</v>
      </c>
      <c r="N431" s="14"/>
      <c r="O431" s="14"/>
      <c r="P431" s="15"/>
      <c r="Q431" s="15"/>
      <c r="R431" s="15"/>
      <c r="S431" s="15"/>
    </row>
    <row r="432" ht="48.75" customHeight="1">
      <c r="A432" s="17" t="s">
        <v>236</v>
      </c>
      <c r="B432" s="18" t="s">
        <v>237</v>
      </c>
      <c r="C432" s="19" t="s">
        <v>238</v>
      </c>
      <c r="D432" s="12"/>
      <c r="E432" s="97" t="s">
        <v>206</v>
      </c>
      <c r="F432" s="47"/>
      <c r="G432" s="98"/>
      <c r="H432" s="73"/>
      <c r="I432" s="52"/>
      <c r="J432" s="99"/>
      <c r="K432" s="99"/>
      <c r="L432" s="99"/>
      <c r="M432" s="99"/>
      <c r="N432" s="91"/>
      <c r="O432" s="41"/>
      <c r="P432" s="87"/>
      <c r="Q432" s="87"/>
      <c r="R432" s="87"/>
      <c r="S432" s="87"/>
    </row>
    <row r="433" ht="48.75" customHeight="1">
      <c r="A433" s="17" t="s">
        <v>241</v>
      </c>
      <c r="B433" s="18" t="s">
        <v>242</v>
      </c>
      <c r="C433" s="19" t="s">
        <v>243</v>
      </c>
      <c r="D433" s="12"/>
      <c r="E433" s="100"/>
      <c r="F433" s="100"/>
      <c r="G433" s="31"/>
      <c r="H433" s="100"/>
      <c r="I433" s="52"/>
      <c r="J433" s="31"/>
      <c r="K433" s="31"/>
      <c r="L433" s="31"/>
      <c r="M433" s="31"/>
      <c r="N433" s="91"/>
      <c r="O433" s="41"/>
      <c r="P433" s="87"/>
      <c r="Q433" s="87"/>
      <c r="R433" s="87"/>
      <c r="S433" s="87"/>
    </row>
    <row r="434" ht="48.75" customHeight="1">
      <c r="A434" s="17" t="s">
        <v>245</v>
      </c>
      <c r="B434" s="18" t="s">
        <v>240</v>
      </c>
      <c r="C434" s="19" t="s">
        <v>246</v>
      </c>
      <c r="D434" s="12"/>
      <c r="E434" s="100"/>
      <c r="F434" s="100"/>
      <c r="G434" s="98"/>
      <c r="H434" s="100"/>
      <c r="I434" s="52"/>
      <c r="J434" s="99"/>
      <c r="K434" s="99"/>
      <c r="L434" s="99"/>
      <c r="M434" s="99"/>
      <c r="N434" s="91"/>
      <c r="O434" s="41"/>
      <c r="P434" s="87"/>
      <c r="Q434" s="87"/>
      <c r="R434" s="87"/>
      <c r="S434" s="87"/>
    </row>
    <row r="435" ht="48.75" customHeight="1">
      <c r="A435" s="17" t="s">
        <v>248</v>
      </c>
      <c r="B435" s="18" t="s">
        <v>249</v>
      </c>
      <c r="C435" s="19" t="s">
        <v>250</v>
      </c>
      <c r="D435" s="12"/>
      <c r="E435" s="31"/>
      <c r="F435" s="31"/>
      <c r="G435" s="31"/>
      <c r="H435" s="31"/>
      <c r="I435" s="52"/>
      <c r="J435" s="31"/>
      <c r="K435" s="31"/>
      <c r="L435" s="31"/>
      <c r="M435" s="31"/>
      <c r="N435" s="91"/>
      <c r="O435" s="41"/>
      <c r="P435" s="87"/>
      <c r="Q435" s="87"/>
      <c r="R435" s="87"/>
      <c r="S435" s="87"/>
    </row>
    <row r="436" ht="48.75" customHeight="1">
      <c r="A436" s="17" t="s">
        <v>252</v>
      </c>
      <c r="B436" s="18" t="s">
        <v>253</v>
      </c>
      <c r="C436" s="19" t="s">
        <v>254</v>
      </c>
      <c r="D436" s="12"/>
      <c r="E436" s="101" t="s">
        <v>206</v>
      </c>
      <c r="F436" s="33"/>
      <c r="G436" s="102"/>
      <c r="H436" s="103"/>
      <c r="I436" s="18"/>
      <c r="J436" s="104"/>
      <c r="K436" s="104"/>
      <c r="L436" s="104"/>
      <c r="M436" s="104"/>
      <c r="N436" s="91"/>
      <c r="O436" s="41"/>
      <c r="P436" s="87"/>
      <c r="Q436" s="87"/>
      <c r="R436" s="87"/>
      <c r="S436" s="87"/>
    </row>
    <row r="437" ht="48.75" customHeight="1">
      <c r="A437" s="17" t="s">
        <v>256</v>
      </c>
      <c r="B437" s="18" t="s">
        <v>257</v>
      </c>
      <c r="C437" s="19" t="s">
        <v>258</v>
      </c>
      <c r="D437" s="12"/>
      <c r="E437" s="100"/>
      <c r="F437" s="100"/>
      <c r="G437" s="31"/>
      <c r="H437" s="100"/>
      <c r="I437" s="18"/>
      <c r="J437" s="31"/>
      <c r="K437" s="31"/>
      <c r="L437" s="31"/>
      <c r="M437" s="31"/>
      <c r="N437" s="91"/>
      <c r="O437" s="41"/>
      <c r="P437" s="87"/>
      <c r="Q437" s="87"/>
      <c r="R437" s="87"/>
      <c r="S437" s="87"/>
    </row>
    <row r="438" ht="48.75" customHeight="1">
      <c r="A438" s="17" t="s">
        <v>260</v>
      </c>
      <c r="B438" s="18" t="s">
        <v>261</v>
      </c>
      <c r="C438" s="19" t="s">
        <v>262</v>
      </c>
      <c r="D438" s="12"/>
      <c r="E438" s="100"/>
      <c r="F438" s="100"/>
      <c r="G438" s="102"/>
      <c r="H438" s="100"/>
      <c r="I438" s="18"/>
      <c r="J438" s="104"/>
      <c r="K438" s="104"/>
      <c r="L438" s="104"/>
      <c r="M438" s="104"/>
      <c r="N438" s="91"/>
      <c r="O438" s="41"/>
      <c r="P438" s="87"/>
      <c r="Q438" s="87"/>
      <c r="R438" s="87"/>
      <c r="S438" s="87"/>
    </row>
    <row r="439" ht="48.75" customHeight="1">
      <c r="A439" s="17" t="s">
        <v>263</v>
      </c>
      <c r="B439" s="18" t="s">
        <v>259</v>
      </c>
      <c r="C439" s="19" t="s">
        <v>264</v>
      </c>
      <c r="D439" s="12"/>
      <c r="E439" s="31"/>
      <c r="F439" s="31"/>
      <c r="G439" s="31"/>
      <c r="H439" s="31"/>
      <c r="I439" s="18"/>
      <c r="J439" s="31"/>
      <c r="K439" s="31"/>
      <c r="L439" s="31"/>
      <c r="M439" s="31"/>
      <c r="N439" s="91"/>
      <c r="O439" s="41"/>
      <c r="P439" s="87"/>
      <c r="Q439" s="87"/>
      <c r="R439" s="87"/>
      <c r="S439" s="87"/>
    </row>
    <row r="440" ht="48.75" customHeight="1">
      <c r="A440" s="17" t="s">
        <v>266</v>
      </c>
      <c r="B440" s="18" t="s">
        <v>267</v>
      </c>
      <c r="C440" s="19" t="s">
        <v>268</v>
      </c>
      <c r="D440" s="12"/>
      <c r="E440" s="97" t="s">
        <v>206</v>
      </c>
      <c r="F440" s="105"/>
      <c r="G440" s="98"/>
      <c r="H440" s="73"/>
      <c r="I440" s="52"/>
      <c r="J440" s="99"/>
      <c r="K440" s="99"/>
      <c r="L440" s="99"/>
      <c r="M440" s="99"/>
      <c r="N440" s="91"/>
      <c r="O440" s="41"/>
      <c r="P440" s="87"/>
      <c r="Q440" s="87"/>
      <c r="R440" s="87"/>
      <c r="S440" s="87"/>
    </row>
    <row r="441" ht="48.75" customHeight="1">
      <c r="A441" s="17" t="s">
        <v>271</v>
      </c>
      <c r="B441" s="18" t="s">
        <v>247</v>
      </c>
      <c r="C441" s="19" t="s">
        <v>272</v>
      </c>
      <c r="D441" s="12"/>
      <c r="E441" s="100"/>
      <c r="F441" s="100"/>
      <c r="G441" s="31"/>
      <c r="H441" s="100"/>
      <c r="I441" s="52"/>
      <c r="J441" s="31"/>
      <c r="K441" s="31"/>
      <c r="L441" s="31"/>
      <c r="M441" s="31"/>
      <c r="N441" s="91"/>
      <c r="O441" s="41"/>
      <c r="P441" s="87"/>
      <c r="Q441" s="87"/>
      <c r="R441" s="87"/>
      <c r="S441" s="87"/>
    </row>
    <row r="442" ht="48.75" customHeight="1">
      <c r="A442" s="17" t="s">
        <v>274</v>
      </c>
      <c r="B442" s="18" t="s">
        <v>275</v>
      </c>
      <c r="C442" s="19" t="s">
        <v>276</v>
      </c>
      <c r="D442" s="12"/>
      <c r="E442" s="100"/>
      <c r="F442" s="100"/>
      <c r="G442" s="98"/>
      <c r="H442" s="100"/>
      <c r="I442" s="52"/>
      <c r="J442" s="99"/>
      <c r="K442" s="99"/>
      <c r="L442" s="99"/>
      <c r="M442" s="99"/>
      <c r="N442" s="91"/>
      <c r="O442" s="41"/>
      <c r="P442" s="87"/>
      <c r="Q442" s="87"/>
      <c r="R442" s="87"/>
      <c r="S442" s="87"/>
    </row>
    <row r="443" ht="48.75" customHeight="1">
      <c r="A443" s="17" t="s">
        <v>278</v>
      </c>
      <c r="B443" s="18" t="s">
        <v>277</v>
      </c>
      <c r="C443" s="19" t="s">
        <v>279</v>
      </c>
      <c r="D443" s="12"/>
      <c r="E443" s="31"/>
      <c r="F443" s="31"/>
      <c r="G443" s="31"/>
      <c r="H443" s="31"/>
      <c r="I443" s="52"/>
      <c r="J443" s="31"/>
      <c r="K443" s="31"/>
      <c r="L443" s="31"/>
      <c r="M443" s="31"/>
      <c r="N443" s="91"/>
      <c r="O443" s="41"/>
      <c r="P443" s="87"/>
      <c r="Q443" s="87"/>
      <c r="R443" s="87"/>
      <c r="S443" s="87"/>
    </row>
    <row r="444" ht="48.75" customHeight="1">
      <c r="A444" s="17" t="s">
        <v>281</v>
      </c>
      <c r="B444" s="18" t="s">
        <v>251</v>
      </c>
      <c r="C444" s="19" t="s">
        <v>282</v>
      </c>
      <c r="D444" s="12"/>
      <c r="E444" s="101" t="s">
        <v>206</v>
      </c>
      <c r="F444" s="33"/>
      <c r="G444" s="102"/>
      <c r="H444" s="103"/>
      <c r="I444" s="18"/>
      <c r="J444" s="104"/>
      <c r="K444" s="104"/>
      <c r="L444" s="104"/>
      <c r="M444" s="104"/>
      <c r="N444" s="91"/>
      <c r="O444" s="41"/>
      <c r="P444" s="87"/>
      <c r="Q444" s="87"/>
      <c r="R444" s="87"/>
      <c r="S444" s="87"/>
    </row>
    <row r="445" ht="48.75" customHeight="1">
      <c r="A445" s="17" t="s">
        <v>284</v>
      </c>
      <c r="B445" s="18" t="s">
        <v>285</v>
      </c>
      <c r="C445" s="19" t="s">
        <v>286</v>
      </c>
      <c r="D445" s="12"/>
      <c r="E445" s="100"/>
      <c r="F445" s="100"/>
      <c r="G445" s="31"/>
      <c r="H445" s="100"/>
      <c r="I445" s="18"/>
      <c r="J445" s="31"/>
      <c r="K445" s="31"/>
      <c r="L445" s="31"/>
      <c r="M445" s="31"/>
      <c r="N445" s="91"/>
      <c r="O445" s="41"/>
      <c r="P445" s="87"/>
      <c r="Q445" s="87"/>
      <c r="R445" s="87"/>
      <c r="S445" s="87"/>
    </row>
    <row r="446" ht="48.75" customHeight="1">
      <c r="A446" s="17" t="s">
        <v>287</v>
      </c>
      <c r="B446" s="18" t="s">
        <v>270</v>
      </c>
      <c r="C446" s="19" t="s">
        <v>288</v>
      </c>
      <c r="D446" s="12"/>
      <c r="E446" s="100"/>
      <c r="F446" s="100"/>
      <c r="G446" s="102"/>
      <c r="H446" s="100"/>
      <c r="I446" s="18"/>
      <c r="J446" s="104"/>
      <c r="K446" s="104"/>
      <c r="L446" s="104"/>
      <c r="M446" s="104"/>
      <c r="N446" s="91"/>
      <c r="O446" s="41"/>
      <c r="P446" s="87"/>
      <c r="Q446" s="87"/>
      <c r="R446" s="87"/>
      <c r="S446" s="87"/>
    </row>
    <row r="447" ht="48.75" customHeight="1">
      <c r="A447" s="17" t="s">
        <v>289</v>
      </c>
      <c r="B447" s="18" t="s">
        <v>290</v>
      </c>
      <c r="C447" s="19" t="s">
        <v>291</v>
      </c>
      <c r="D447" s="12"/>
      <c r="E447" s="31"/>
      <c r="F447" s="31"/>
      <c r="G447" s="31"/>
      <c r="H447" s="31"/>
      <c r="I447" s="18"/>
      <c r="J447" s="31"/>
      <c r="K447" s="31"/>
      <c r="L447" s="31"/>
      <c r="M447" s="31"/>
      <c r="N447" s="91"/>
      <c r="O447" s="41"/>
      <c r="P447" s="87"/>
      <c r="Q447" s="87"/>
      <c r="R447" s="87"/>
      <c r="S447" s="87"/>
    </row>
    <row r="448" ht="48.75" customHeight="1">
      <c r="A448" s="17" t="s">
        <v>293</v>
      </c>
      <c r="B448" s="18" t="s">
        <v>294</v>
      </c>
      <c r="C448" s="19" t="s">
        <v>67</v>
      </c>
      <c r="D448" s="12"/>
      <c r="E448" s="97" t="s">
        <v>206</v>
      </c>
      <c r="F448" s="47"/>
      <c r="G448" s="98"/>
      <c r="H448" s="73"/>
      <c r="I448" s="52"/>
      <c r="J448" s="99"/>
      <c r="K448" s="99"/>
      <c r="L448" s="99"/>
      <c r="M448" s="99"/>
      <c r="N448" s="91"/>
      <c r="O448" s="41"/>
      <c r="P448" s="87"/>
      <c r="Q448" s="87"/>
      <c r="R448" s="87"/>
      <c r="S448" s="87"/>
    </row>
    <row r="449" ht="48.75" customHeight="1">
      <c r="A449" s="17" t="s">
        <v>296</v>
      </c>
      <c r="B449" s="18" t="s">
        <v>297</v>
      </c>
      <c r="C449" s="19" t="s">
        <v>298</v>
      </c>
      <c r="D449" s="12"/>
      <c r="E449" s="100"/>
      <c r="F449" s="100"/>
      <c r="G449" s="31"/>
      <c r="H449" s="100"/>
      <c r="I449" s="52"/>
      <c r="J449" s="31"/>
      <c r="K449" s="31"/>
      <c r="L449" s="31"/>
      <c r="M449" s="31"/>
      <c r="N449" s="91"/>
      <c r="O449" s="41"/>
      <c r="P449" s="87"/>
      <c r="Q449" s="87"/>
      <c r="R449" s="87"/>
      <c r="S449" s="87"/>
    </row>
    <row r="450" ht="48.75" customHeight="1">
      <c r="A450" s="17" t="s">
        <v>299</v>
      </c>
      <c r="B450" s="18" t="s">
        <v>273</v>
      </c>
      <c r="C450" s="19" t="s">
        <v>300</v>
      </c>
      <c r="D450" s="12"/>
      <c r="E450" s="100"/>
      <c r="F450" s="100"/>
      <c r="G450" s="98"/>
      <c r="H450" s="100"/>
      <c r="I450" s="52"/>
      <c r="J450" s="99"/>
      <c r="K450" s="99"/>
      <c r="L450" s="99"/>
      <c r="M450" s="99"/>
      <c r="N450" s="91"/>
      <c r="O450" s="41"/>
      <c r="P450" s="87"/>
      <c r="Q450" s="87"/>
      <c r="R450" s="87"/>
      <c r="S450" s="87"/>
    </row>
    <row r="451" ht="48.75" customHeight="1">
      <c r="A451" s="17" t="s">
        <v>301</v>
      </c>
      <c r="B451" s="18" t="s">
        <v>302</v>
      </c>
      <c r="C451" s="19" t="s">
        <v>303</v>
      </c>
      <c r="D451" s="12"/>
      <c r="E451" s="31"/>
      <c r="F451" s="31"/>
      <c r="G451" s="31"/>
      <c r="H451" s="31"/>
      <c r="I451" s="52"/>
      <c r="J451" s="31"/>
      <c r="K451" s="31"/>
      <c r="L451" s="31"/>
      <c r="M451" s="31"/>
      <c r="N451" s="91"/>
      <c r="O451" s="41"/>
      <c r="P451" s="87"/>
      <c r="Q451" s="87"/>
      <c r="R451" s="87"/>
      <c r="S451" s="87"/>
    </row>
    <row r="452" ht="48.75" customHeight="1">
      <c r="A452" s="17" t="s">
        <v>304</v>
      </c>
      <c r="B452" s="18" t="s">
        <v>280</v>
      </c>
      <c r="C452" s="19" t="s">
        <v>305</v>
      </c>
      <c r="D452" s="12"/>
      <c r="E452" s="101" t="s">
        <v>206</v>
      </c>
      <c r="F452" s="33"/>
      <c r="G452" s="102"/>
      <c r="H452" s="103"/>
      <c r="I452" s="18"/>
      <c r="J452" s="104"/>
      <c r="K452" s="104"/>
      <c r="L452" s="104"/>
      <c r="M452" s="104"/>
      <c r="N452" s="91"/>
      <c r="O452" s="41"/>
      <c r="P452" s="87"/>
      <c r="Q452" s="87"/>
      <c r="R452" s="87"/>
      <c r="S452" s="87"/>
    </row>
    <row r="453" ht="48.75" customHeight="1">
      <c r="A453" s="17" t="s">
        <v>307</v>
      </c>
      <c r="B453" s="18" t="s">
        <v>292</v>
      </c>
      <c r="C453" s="19" t="s">
        <v>308</v>
      </c>
      <c r="D453" s="12"/>
      <c r="E453" s="100"/>
      <c r="F453" s="100"/>
      <c r="G453" s="31"/>
      <c r="H453" s="100"/>
      <c r="I453" s="18"/>
      <c r="J453" s="31"/>
      <c r="K453" s="31"/>
      <c r="L453" s="31"/>
      <c r="M453" s="31"/>
      <c r="N453" s="91"/>
      <c r="O453" s="41"/>
      <c r="P453" s="87"/>
      <c r="Q453" s="87"/>
      <c r="R453" s="87"/>
      <c r="S453" s="87"/>
    </row>
    <row r="454" ht="48.75" customHeight="1">
      <c r="A454" s="17" t="s">
        <v>309</v>
      </c>
      <c r="B454" s="18" t="s">
        <v>265</v>
      </c>
      <c r="C454" s="19" t="s">
        <v>310</v>
      </c>
      <c r="D454" s="12"/>
      <c r="E454" s="100"/>
      <c r="F454" s="100"/>
      <c r="G454" s="102"/>
      <c r="H454" s="100"/>
      <c r="I454" s="18"/>
      <c r="J454" s="104"/>
      <c r="K454" s="104"/>
      <c r="L454" s="104"/>
      <c r="M454" s="104"/>
      <c r="N454" s="91"/>
      <c r="O454" s="41"/>
      <c r="P454" s="87"/>
      <c r="Q454" s="87"/>
      <c r="R454" s="87"/>
      <c r="S454" s="87"/>
    </row>
    <row r="455" ht="48.75" customHeight="1">
      <c r="A455" s="17" t="s">
        <v>200</v>
      </c>
      <c r="B455" s="18" t="s">
        <v>244</v>
      </c>
      <c r="C455" s="19" t="s">
        <v>311</v>
      </c>
      <c r="D455" s="12"/>
      <c r="E455" s="31"/>
      <c r="F455" s="31"/>
      <c r="G455" s="31"/>
      <c r="H455" s="31"/>
      <c r="I455" s="18"/>
      <c r="J455" s="31"/>
      <c r="K455" s="31"/>
      <c r="L455" s="31"/>
      <c r="M455" s="31"/>
      <c r="N455" s="91"/>
      <c r="O455" s="41"/>
      <c r="P455" s="87"/>
      <c r="Q455" s="87"/>
      <c r="R455" s="87"/>
      <c r="S455" s="87"/>
    </row>
    <row r="456" ht="48.75" customHeight="1">
      <c r="A456" s="87"/>
      <c r="B456" s="87"/>
      <c r="C456" s="87"/>
      <c r="D456" s="87"/>
      <c r="E456" s="87"/>
      <c r="F456" s="87"/>
      <c r="G456" s="87"/>
      <c r="H456" s="87"/>
      <c r="I456" s="88"/>
      <c r="J456" s="89" t="s">
        <v>2</v>
      </c>
      <c r="M456" s="88"/>
      <c r="N456" s="88"/>
      <c r="O456" s="88"/>
      <c r="P456" s="88"/>
      <c r="Q456" s="88"/>
      <c r="R456" s="88"/>
      <c r="S456" s="88"/>
    </row>
    <row r="457" ht="48.75" customHeight="1">
      <c r="A457" s="106" t="s">
        <v>3</v>
      </c>
      <c r="B457" s="106" t="s">
        <v>4</v>
      </c>
      <c r="C457" s="107" t="s">
        <v>5</v>
      </c>
      <c r="D457" s="12"/>
      <c r="E457" s="108"/>
      <c r="F457" s="108"/>
      <c r="G457" s="109" t="s">
        <v>6</v>
      </c>
      <c r="H457" s="110" t="s">
        <v>319</v>
      </c>
      <c r="I457" s="12"/>
      <c r="J457" s="111">
        <v>1.0</v>
      </c>
      <c r="K457" s="111">
        <v>2.0</v>
      </c>
      <c r="L457" s="111">
        <v>3.0</v>
      </c>
      <c r="M457" s="109" t="s">
        <v>8</v>
      </c>
      <c r="N457" s="14"/>
      <c r="O457" s="14"/>
      <c r="P457" s="15"/>
      <c r="Q457" s="15"/>
      <c r="R457" s="15"/>
      <c r="S457" s="15"/>
    </row>
    <row r="458" ht="48.75" customHeight="1">
      <c r="A458" s="17" t="s">
        <v>236</v>
      </c>
      <c r="B458" s="18" t="s">
        <v>237</v>
      </c>
      <c r="C458" s="19" t="s">
        <v>238</v>
      </c>
      <c r="D458" s="12"/>
      <c r="E458" s="97" t="s">
        <v>206</v>
      </c>
      <c r="F458" s="47">
        <v>0.7291666666666666</v>
      </c>
      <c r="G458" s="98"/>
      <c r="H458" s="73" t="s">
        <v>320</v>
      </c>
      <c r="I458" s="52"/>
      <c r="J458" s="99"/>
      <c r="K458" s="99"/>
      <c r="L458" s="99"/>
      <c r="M458" s="99"/>
      <c r="N458" s="91"/>
      <c r="O458" s="41"/>
      <c r="P458" s="87"/>
      <c r="Q458" s="87"/>
      <c r="R458" s="87"/>
      <c r="S458" s="87"/>
    </row>
    <row r="459" ht="48.75" customHeight="1">
      <c r="A459" s="17" t="s">
        <v>241</v>
      </c>
      <c r="B459" s="18" t="s">
        <v>242</v>
      </c>
      <c r="C459" s="19" t="s">
        <v>243</v>
      </c>
      <c r="D459" s="12"/>
      <c r="E459" s="100"/>
      <c r="F459" s="100"/>
      <c r="G459" s="31"/>
      <c r="H459" s="100"/>
      <c r="I459" s="52"/>
      <c r="J459" s="31"/>
      <c r="K459" s="31"/>
      <c r="L459" s="31"/>
      <c r="M459" s="31"/>
      <c r="N459" s="91"/>
      <c r="O459" s="41"/>
      <c r="P459" s="87"/>
      <c r="Q459" s="87"/>
      <c r="R459" s="87"/>
      <c r="S459" s="87"/>
    </row>
    <row r="460" ht="48.75" customHeight="1">
      <c r="A460" s="17" t="s">
        <v>245</v>
      </c>
      <c r="B460" s="18" t="s">
        <v>240</v>
      </c>
      <c r="C460" s="19" t="s">
        <v>246</v>
      </c>
      <c r="D460" s="12"/>
      <c r="E460" s="100"/>
      <c r="F460" s="100"/>
      <c r="G460" s="98"/>
      <c r="H460" s="100"/>
      <c r="I460" s="52"/>
      <c r="J460" s="99"/>
      <c r="K460" s="99"/>
      <c r="L460" s="99"/>
      <c r="M460" s="99"/>
      <c r="N460" s="91"/>
      <c r="O460" s="41"/>
      <c r="P460" s="87"/>
      <c r="Q460" s="87"/>
      <c r="R460" s="87"/>
      <c r="S460" s="87"/>
    </row>
    <row r="461" ht="48.75" customHeight="1">
      <c r="A461" s="17" t="s">
        <v>248</v>
      </c>
      <c r="B461" s="18" t="s">
        <v>249</v>
      </c>
      <c r="C461" s="19" t="s">
        <v>250</v>
      </c>
      <c r="D461" s="12"/>
      <c r="E461" s="31"/>
      <c r="F461" s="31"/>
      <c r="G461" s="31"/>
      <c r="H461" s="31"/>
      <c r="I461" s="52"/>
      <c r="J461" s="31"/>
      <c r="K461" s="31"/>
      <c r="L461" s="31"/>
      <c r="M461" s="31"/>
      <c r="N461" s="91"/>
      <c r="O461" s="41"/>
      <c r="P461" s="87"/>
      <c r="Q461" s="87"/>
      <c r="R461" s="87"/>
      <c r="S461" s="87"/>
    </row>
    <row r="462" ht="48.75" customHeight="1">
      <c r="A462" s="17" t="s">
        <v>252</v>
      </c>
      <c r="B462" s="18" t="s">
        <v>253</v>
      </c>
      <c r="C462" s="19" t="s">
        <v>254</v>
      </c>
      <c r="D462" s="12"/>
      <c r="E462" s="101" t="s">
        <v>206</v>
      </c>
      <c r="F462" s="33">
        <v>0.7638888888888888</v>
      </c>
      <c r="G462" s="102"/>
      <c r="H462" s="103" t="s">
        <v>321</v>
      </c>
      <c r="I462" s="18"/>
      <c r="J462" s="104"/>
      <c r="K462" s="104"/>
      <c r="L462" s="104"/>
      <c r="M462" s="104"/>
      <c r="N462" s="91"/>
      <c r="O462" s="41"/>
      <c r="P462" s="87"/>
      <c r="Q462" s="87"/>
      <c r="R462" s="87"/>
      <c r="S462" s="87"/>
    </row>
    <row r="463" ht="48.75" customHeight="1">
      <c r="A463" s="17" t="s">
        <v>256</v>
      </c>
      <c r="B463" s="18" t="s">
        <v>257</v>
      </c>
      <c r="C463" s="19" t="s">
        <v>258</v>
      </c>
      <c r="D463" s="12"/>
      <c r="E463" s="100"/>
      <c r="F463" s="100"/>
      <c r="G463" s="31"/>
      <c r="H463" s="100"/>
      <c r="I463" s="18"/>
      <c r="J463" s="31"/>
      <c r="K463" s="31"/>
      <c r="L463" s="31"/>
      <c r="M463" s="31"/>
      <c r="N463" s="91"/>
      <c r="O463" s="41"/>
      <c r="P463" s="87"/>
      <c r="Q463" s="87"/>
      <c r="R463" s="87"/>
      <c r="S463" s="87"/>
    </row>
    <row r="464" ht="48.75" customHeight="1">
      <c r="A464" s="17" t="s">
        <v>260</v>
      </c>
      <c r="B464" s="18" t="s">
        <v>261</v>
      </c>
      <c r="C464" s="19" t="s">
        <v>262</v>
      </c>
      <c r="D464" s="12"/>
      <c r="E464" s="100"/>
      <c r="F464" s="100"/>
      <c r="G464" s="102"/>
      <c r="H464" s="100"/>
      <c r="I464" s="18"/>
      <c r="J464" s="104"/>
      <c r="K464" s="104"/>
      <c r="L464" s="104"/>
      <c r="M464" s="104"/>
      <c r="N464" s="91"/>
      <c r="O464" s="41"/>
      <c r="P464" s="87"/>
      <c r="Q464" s="87"/>
      <c r="R464" s="87"/>
      <c r="S464" s="87"/>
    </row>
    <row r="465" ht="48.75" customHeight="1">
      <c r="A465" s="17" t="s">
        <v>263</v>
      </c>
      <c r="B465" s="18" t="s">
        <v>259</v>
      </c>
      <c r="C465" s="19" t="s">
        <v>264</v>
      </c>
      <c r="D465" s="12"/>
      <c r="E465" s="31"/>
      <c r="F465" s="31"/>
      <c r="G465" s="31"/>
      <c r="H465" s="31"/>
      <c r="I465" s="18"/>
      <c r="J465" s="31"/>
      <c r="K465" s="31"/>
      <c r="L465" s="31"/>
      <c r="M465" s="31"/>
      <c r="N465" s="91"/>
      <c r="O465" s="41"/>
      <c r="P465" s="87"/>
      <c r="Q465" s="87"/>
      <c r="R465" s="87"/>
      <c r="S465" s="87"/>
    </row>
    <row r="466" ht="48.75" customHeight="1">
      <c r="A466" s="17" t="s">
        <v>266</v>
      </c>
      <c r="B466" s="18" t="s">
        <v>267</v>
      </c>
      <c r="C466" s="19" t="s">
        <v>268</v>
      </c>
      <c r="D466" s="12"/>
      <c r="E466" s="97" t="s">
        <v>206</v>
      </c>
      <c r="F466" s="105">
        <v>0.7986111111111112</v>
      </c>
      <c r="G466" s="98"/>
      <c r="H466" s="73" t="s">
        <v>322</v>
      </c>
      <c r="I466" s="52"/>
      <c r="J466" s="99"/>
      <c r="K466" s="99"/>
      <c r="L466" s="99"/>
      <c r="M466" s="99"/>
      <c r="N466" s="91"/>
      <c r="O466" s="41"/>
      <c r="P466" s="87"/>
      <c r="Q466" s="87"/>
      <c r="R466" s="87"/>
      <c r="S466" s="87"/>
    </row>
    <row r="467" ht="48.75" customHeight="1">
      <c r="A467" s="17" t="s">
        <v>271</v>
      </c>
      <c r="B467" s="18" t="s">
        <v>247</v>
      </c>
      <c r="C467" s="19" t="s">
        <v>272</v>
      </c>
      <c r="D467" s="12"/>
      <c r="E467" s="100"/>
      <c r="F467" s="100"/>
      <c r="G467" s="31"/>
      <c r="H467" s="100"/>
      <c r="I467" s="52"/>
      <c r="J467" s="31"/>
      <c r="K467" s="31"/>
      <c r="L467" s="31"/>
      <c r="M467" s="31"/>
      <c r="N467" s="91"/>
      <c r="O467" s="41"/>
      <c r="P467" s="87"/>
      <c r="Q467" s="87"/>
      <c r="R467" s="87"/>
      <c r="S467" s="87"/>
    </row>
    <row r="468" ht="48.75" customHeight="1">
      <c r="A468" s="17" t="s">
        <v>274</v>
      </c>
      <c r="B468" s="18" t="s">
        <v>275</v>
      </c>
      <c r="C468" s="19" t="s">
        <v>276</v>
      </c>
      <c r="D468" s="12"/>
      <c r="E468" s="100"/>
      <c r="F468" s="100"/>
      <c r="G468" s="98"/>
      <c r="H468" s="100"/>
      <c r="I468" s="52"/>
      <c r="J468" s="99"/>
      <c r="K468" s="99"/>
      <c r="L468" s="99"/>
      <c r="M468" s="99"/>
      <c r="N468" s="91"/>
      <c r="O468" s="41"/>
      <c r="P468" s="87"/>
      <c r="Q468" s="87"/>
      <c r="R468" s="87"/>
      <c r="S468" s="87"/>
    </row>
    <row r="469" ht="48.75" customHeight="1">
      <c r="A469" s="17" t="s">
        <v>278</v>
      </c>
      <c r="B469" s="18" t="s">
        <v>277</v>
      </c>
      <c r="C469" s="19" t="s">
        <v>279</v>
      </c>
      <c r="D469" s="12"/>
      <c r="E469" s="31"/>
      <c r="F469" s="31"/>
      <c r="G469" s="31"/>
      <c r="H469" s="31"/>
      <c r="I469" s="52"/>
      <c r="J469" s="31"/>
      <c r="K469" s="31"/>
      <c r="L469" s="31"/>
      <c r="M469" s="31"/>
      <c r="N469" s="91"/>
      <c r="O469" s="41"/>
      <c r="P469" s="87"/>
      <c r="Q469" s="87"/>
      <c r="R469" s="87"/>
      <c r="S469" s="87"/>
    </row>
    <row r="470" ht="48.75" customHeight="1">
      <c r="A470" s="17" t="s">
        <v>281</v>
      </c>
      <c r="B470" s="18" t="s">
        <v>251</v>
      </c>
      <c r="C470" s="19" t="s">
        <v>282</v>
      </c>
      <c r="D470" s="12"/>
      <c r="E470" s="101" t="s">
        <v>206</v>
      </c>
      <c r="F470" s="33">
        <v>0.8333333333333334</v>
      </c>
      <c r="G470" s="102"/>
      <c r="H470" s="103" t="s">
        <v>323</v>
      </c>
      <c r="I470" s="18"/>
      <c r="J470" s="104"/>
      <c r="K470" s="104"/>
      <c r="L470" s="104"/>
      <c r="M470" s="104"/>
      <c r="N470" s="91"/>
      <c r="O470" s="41"/>
      <c r="P470" s="87"/>
      <c r="Q470" s="87"/>
      <c r="R470" s="87"/>
      <c r="S470" s="87"/>
    </row>
    <row r="471" ht="48.75" customHeight="1">
      <c r="A471" s="17" t="s">
        <v>284</v>
      </c>
      <c r="B471" s="18" t="s">
        <v>285</v>
      </c>
      <c r="C471" s="19" t="s">
        <v>286</v>
      </c>
      <c r="D471" s="12"/>
      <c r="E471" s="100"/>
      <c r="F471" s="100"/>
      <c r="G471" s="31"/>
      <c r="H471" s="100"/>
      <c r="I471" s="18"/>
      <c r="J471" s="31"/>
      <c r="K471" s="31"/>
      <c r="L471" s="31"/>
      <c r="M471" s="31"/>
      <c r="N471" s="91"/>
      <c r="O471" s="41"/>
      <c r="P471" s="87"/>
      <c r="Q471" s="87"/>
      <c r="R471" s="87"/>
      <c r="S471" s="87"/>
    </row>
    <row r="472" ht="48.75" customHeight="1">
      <c r="A472" s="17" t="s">
        <v>287</v>
      </c>
      <c r="B472" s="18" t="s">
        <v>270</v>
      </c>
      <c r="C472" s="19" t="s">
        <v>288</v>
      </c>
      <c r="D472" s="12"/>
      <c r="E472" s="100"/>
      <c r="F472" s="100"/>
      <c r="G472" s="102"/>
      <c r="H472" s="100"/>
      <c r="I472" s="18"/>
      <c r="J472" s="104"/>
      <c r="K472" s="104"/>
      <c r="L472" s="104"/>
      <c r="M472" s="104"/>
      <c r="N472" s="91"/>
      <c r="O472" s="41"/>
      <c r="P472" s="87"/>
      <c r="Q472" s="87"/>
      <c r="R472" s="87"/>
      <c r="S472" s="87"/>
    </row>
    <row r="473" ht="48.75" customHeight="1">
      <c r="A473" s="17" t="s">
        <v>289</v>
      </c>
      <c r="B473" s="18" t="s">
        <v>290</v>
      </c>
      <c r="C473" s="19" t="s">
        <v>291</v>
      </c>
      <c r="D473" s="12"/>
      <c r="E473" s="31"/>
      <c r="F473" s="31"/>
      <c r="G473" s="31"/>
      <c r="H473" s="31"/>
      <c r="I473" s="18"/>
      <c r="J473" s="31"/>
      <c r="K473" s="31"/>
      <c r="L473" s="31"/>
      <c r="M473" s="31"/>
      <c r="N473" s="91"/>
      <c r="O473" s="41"/>
      <c r="P473" s="87"/>
      <c r="Q473" s="87"/>
      <c r="R473" s="87"/>
      <c r="S473" s="87"/>
    </row>
    <row r="474" ht="48.75" customHeight="1">
      <c r="A474" s="17" t="s">
        <v>293</v>
      </c>
      <c r="B474" s="18" t="s">
        <v>294</v>
      </c>
      <c r="C474" s="19" t="s">
        <v>67</v>
      </c>
      <c r="D474" s="12"/>
      <c r="E474" s="97" t="s">
        <v>206</v>
      </c>
      <c r="F474" s="47">
        <v>0.8680555555555556</v>
      </c>
      <c r="G474" s="98"/>
      <c r="H474" s="73" t="s">
        <v>324</v>
      </c>
      <c r="I474" s="52"/>
      <c r="J474" s="99"/>
      <c r="K474" s="99"/>
      <c r="L474" s="99"/>
      <c r="M474" s="99"/>
      <c r="N474" s="91"/>
      <c r="O474" s="41"/>
      <c r="P474" s="87"/>
      <c r="Q474" s="87"/>
      <c r="R474" s="87"/>
      <c r="S474" s="87"/>
    </row>
    <row r="475" ht="48.75" customHeight="1">
      <c r="A475" s="17" t="s">
        <v>296</v>
      </c>
      <c r="B475" s="18" t="s">
        <v>297</v>
      </c>
      <c r="C475" s="19" t="s">
        <v>298</v>
      </c>
      <c r="D475" s="12"/>
      <c r="E475" s="100"/>
      <c r="F475" s="100"/>
      <c r="G475" s="31"/>
      <c r="H475" s="100"/>
      <c r="I475" s="52"/>
      <c r="J475" s="31"/>
      <c r="K475" s="31"/>
      <c r="L475" s="31"/>
      <c r="M475" s="31"/>
      <c r="N475" s="91"/>
      <c r="O475" s="41"/>
      <c r="P475" s="87"/>
      <c r="Q475" s="87"/>
      <c r="R475" s="87"/>
      <c r="S475" s="87"/>
    </row>
    <row r="476" ht="48.75" customHeight="1">
      <c r="A476" s="17" t="s">
        <v>299</v>
      </c>
      <c r="B476" s="18" t="s">
        <v>273</v>
      </c>
      <c r="C476" s="19" t="s">
        <v>300</v>
      </c>
      <c r="D476" s="12"/>
      <c r="E476" s="100"/>
      <c r="F476" s="100"/>
      <c r="G476" s="98"/>
      <c r="H476" s="100"/>
      <c r="I476" s="52"/>
      <c r="J476" s="99"/>
      <c r="K476" s="99"/>
      <c r="L476" s="99"/>
      <c r="M476" s="99"/>
      <c r="N476" s="91"/>
      <c r="O476" s="41"/>
      <c r="P476" s="87"/>
      <c r="Q476" s="87"/>
      <c r="R476" s="87"/>
      <c r="S476" s="87"/>
    </row>
    <row r="477" ht="48.75" customHeight="1">
      <c r="A477" s="17" t="s">
        <v>301</v>
      </c>
      <c r="B477" s="18" t="s">
        <v>302</v>
      </c>
      <c r="C477" s="19" t="s">
        <v>303</v>
      </c>
      <c r="D477" s="12"/>
      <c r="E477" s="31"/>
      <c r="F477" s="31"/>
      <c r="G477" s="31"/>
      <c r="H477" s="31"/>
      <c r="I477" s="52"/>
      <c r="J477" s="31"/>
      <c r="K477" s="31"/>
      <c r="L477" s="31"/>
      <c r="M477" s="31"/>
      <c r="N477" s="91"/>
      <c r="O477" s="41"/>
      <c r="P477" s="87"/>
      <c r="Q477" s="87"/>
      <c r="R477" s="87"/>
      <c r="S477" s="87"/>
    </row>
    <row r="478" ht="48.75" customHeight="1">
      <c r="A478" s="17" t="s">
        <v>304</v>
      </c>
      <c r="B478" s="18" t="s">
        <v>280</v>
      </c>
      <c r="C478" s="19" t="s">
        <v>305</v>
      </c>
      <c r="D478" s="12"/>
      <c r="E478" s="101" t="s">
        <v>206</v>
      </c>
      <c r="F478" s="33">
        <v>0.9027777777777778</v>
      </c>
      <c r="G478" s="102"/>
      <c r="H478" s="103" t="s">
        <v>325</v>
      </c>
      <c r="I478" s="18"/>
      <c r="J478" s="104"/>
      <c r="K478" s="104"/>
      <c r="L478" s="104"/>
      <c r="M478" s="104"/>
      <c r="N478" s="91"/>
      <c r="O478" s="41"/>
      <c r="P478" s="87"/>
      <c r="Q478" s="87"/>
      <c r="R478" s="87"/>
      <c r="S478" s="87"/>
    </row>
    <row r="479" ht="48.75" customHeight="1">
      <c r="A479" s="17" t="s">
        <v>307</v>
      </c>
      <c r="B479" s="18" t="s">
        <v>292</v>
      </c>
      <c r="C479" s="19" t="s">
        <v>308</v>
      </c>
      <c r="D479" s="12"/>
      <c r="E479" s="100"/>
      <c r="F479" s="100"/>
      <c r="G479" s="31"/>
      <c r="H479" s="100"/>
      <c r="I479" s="18"/>
      <c r="J479" s="31"/>
      <c r="K479" s="31"/>
      <c r="L479" s="31"/>
      <c r="M479" s="31"/>
      <c r="N479" s="91"/>
      <c r="O479" s="41"/>
      <c r="P479" s="87"/>
      <c r="Q479" s="87"/>
      <c r="R479" s="87"/>
      <c r="S479" s="87"/>
    </row>
    <row r="480" ht="48.75" customHeight="1">
      <c r="A480" s="17" t="s">
        <v>309</v>
      </c>
      <c r="B480" s="18" t="s">
        <v>265</v>
      </c>
      <c r="C480" s="19" t="s">
        <v>310</v>
      </c>
      <c r="D480" s="12"/>
      <c r="E480" s="100"/>
      <c r="F480" s="100"/>
      <c r="G480" s="102"/>
      <c r="H480" s="100"/>
      <c r="I480" s="18"/>
      <c r="J480" s="104"/>
      <c r="K480" s="104"/>
      <c r="L480" s="104"/>
      <c r="M480" s="104"/>
      <c r="N480" s="91"/>
      <c r="O480" s="41"/>
      <c r="P480" s="87"/>
      <c r="Q480" s="87"/>
      <c r="R480" s="87"/>
      <c r="S480" s="87"/>
    </row>
    <row r="481" ht="48.75" customHeight="1">
      <c r="A481" s="17" t="s">
        <v>200</v>
      </c>
      <c r="B481" s="18" t="s">
        <v>244</v>
      </c>
      <c r="C481" s="19" t="s">
        <v>311</v>
      </c>
      <c r="D481" s="12"/>
      <c r="E481" s="31"/>
      <c r="F481" s="31"/>
      <c r="G481" s="31"/>
      <c r="H481" s="31"/>
      <c r="I481" s="18"/>
      <c r="J481" s="31"/>
      <c r="K481" s="31"/>
      <c r="L481" s="31"/>
      <c r="M481" s="31"/>
      <c r="N481" s="91"/>
      <c r="O481" s="41"/>
      <c r="P481" s="87"/>
      <c r="Q481" s="87"/>
      <c r="R481" s="87"/>
      <c r="S481" s="87"/>
    </row>
    <row r="482" ht="48.75" customHeight="1"/>
    <row r="483" ht="48.75" customHeight="1"/>
    <row r="484" ht="48.75" customHeight="1"/>
    <row r="485" ht="48.75" customHeight="1"/>
    <row r="486" ht="48.75" customHeight="1"/>
    <row r="487" ht="48.75" customHeight="1"/>
    <row r="488" ht="48.75" customHeight="1"/>
    <row r="489" ht="48.75" customHeight="1"/>
    <row r="490" ht="48.75" customHeight="1"/>
    <row r="491" ht="48.75" customHeight="1"/>
    <row r="492" ht="48.75" customHeight="1"/>
    <row r="493" ht="48.75" customHeight="1"/>
    <row r="494" ht="48.75" customHeight="1"/>
    <row r="495" ht="48.75" customHeight="1"/>
    <row r="496" ht="48.75" customHeight="1"/>
    <row r="497" ht="48.75" customHeight="1"/>
  </sheetData>
  <mergeCells count="1335">
    <mergeCell ref="E396:E399"/>
    <mergeCell ref="F396:F399"/>
    <mergeCell ref="E400:E403"/>
    <mergeCell ref="F400:F403"/>
    <mergeCell ref="E380:E383"/>
    <mergeCell ref="E384:E387"/>
    <mergeCell ref="F384:F387"/>
    <mergeCell ref="E388:E391"/>
    <mergeCell ref="F388:F391"/>
    <mergeCell ref="E392:E395"/>
    <mergeCell ref="F392:F395"/>
    <mergeCell ref="C366:D366"/>
    <mergeCell ref="C367:D367"/>
    <mergeCell ref="E358:E361"/>
    <mergeCell ref="E362:E365"/>
    <mergeCell ref="F362:F365"/>
    <mergeCell ref="C364:D364"/>
    <mergeCell ref="C365:D365"/>
    <mergeCell ref="E366:E369"/>
    <mergeCell ref="F366:F369"/>
    <mergeCell ref="C368:D368"/>
    <mergeCell ref="C369:D369"/>
    <mergeCell ref="C370:D370"/>
    <mergeCell ref="E370:E373"/>
    <mergeCell ref="F370:F373"/>
    <mergeCell ref="C371:D371"/>
    <mergeCell ref="C372:D372"/>
    <mergeCell ref="C373:D373"/>
    <mergeCell ref="C374:D374"/>
    <mergeCell ref="E374:E377"/>
    <mergeCell ref="F374:F377"/>
    <mergeCell ref="C375:D375"/>
    <mergeCell ref="C376:D376"/>
    <mergeCell ref="C377:D377"/>
    <mergeCell ref="C379:D379"/>
    <mergeCell ref="C380:D380"/>
    <mergeCell ref="F380:F383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410:D410"/>
    <mergeCell ref="C411:D411"/>
    <mergeCell ref="E448:E451"/>
    <mergeCell ref="F448:F451"/>
    <mergeCell ref="E452:E455"/>
    <mergeCell ref="F452:F455"/>
    <mergeCell ref="E432:E435"/>
    <mergeCell ref="E436:E439"/>
    <mergeCell ref="F436:F439"/>
    <mergeCell ref="E440:E443"/>
    <mergeCell ref="F440:F443"/>
    <mergeCell ref="E444:E447"/>
    <mergeCell ref="F444:F447"/>
    <mergeCell ref="C459:D459"/>
    <mergeCell ref="C460:D460"/>
    <mergeCell ref="C453:D453"/>
    <mergeCell ref="C454:D454"/>
    <mergeCell ref="C455:D455"/>
    <mergeCell ref="C457:D457"/>
    <mergeCell ref="C458:D458"/>
    <mergeCell ref="E458:E461"/>
    <mergeCell ref="F458:F461"/>
    <mergeCell ref="C461:D461"/>
    <mergeCell ref="C462:D462"/>
    <mergeCell ref="F462:F465"/>
    <mergeCell ref="C463:D463"/>
    <mergeCell ref="C464:D464"/>
    <mergeCell ref="C465:D465"/>
    <mergeCell ref="C466:D466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67:D467"/>
    <mergeCell ref="C468:D468"/>
    <mergeCell ref="C469:D469"/>
    <mergeCell ref="C470:D470"/>
    <mergeCell ref="C471:D471"/>
    <mergeCell ref="C472:D472"/>
    <mergeCell ref="C473:D473"/>
    <mergeCell ref="E478:E481"/>
    <mergeCell ref="F478:F481"/>
    <mergeCell ref="E462:E465"/>
    <mergeCell ref="E466:E469"/>
    <mergeCell ref="F466:F469"/>
    <mergeCell ref="E470:E473"/>
    <mergeCell ref="F470:F473"/>
    <mergeCell ref="E474:E477"/>
    <mergeCell ref="F474:F477"/>
    <mergeCell ref="E406:E409"/>
    <mergeCell ref="F406:F409"/>
    <mergeCell ref="C407:D407"/>
    <mergeCell ref="C408:D408"/>
    <mergeCell ref="C409:D409"/>
    <mergeCell ref="E410:E413"/>
    <mergeCell ref="F410:F413"/>
    <mergeCell ref="C412:D412"/>
    <mergeCell ref="C413:D413"/>
    <mergeCell ref="C414:D414"/>
    <mergeCell ref="E414:E417"/>
    <mergeCell ref="F414:F417"/>
    <mergeCell ref="C415:D415"/>
    <mergeCell ref="C416:D416"/>
    <mergeCell ref="E418:E421"/>
    <mergeCell ref="E422:E425"/>
    <mergeCell ref="F422:F425"/>
    <mergeCell ref="E426:E429"/>
    <mergeCell ref="F426:F429"/>
    <mergeCell ref="C417:D417"/>
    <mergeCell ref="C418:D418"/>
    <mergeCell ref="F418:F421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431:D431"/>
    <mergeCell ref="C432:D432"/>
    <mergeCell ref="F432:F435"/>
    <mergeCell ref="C433:D433"/>
    <mergeCell ref="C434:D434"/>
    <mergeCell ref="C435:D435"/>
    <mergeCell ref="C436:D436"/>
    <mergeCell ref="C446:D446"/>
    <mergeCell ref="C447:D447"/>
    <mergeCell ref="C448:D448"/>
    <mergeCell ref="C449:D449"/>
    <mergeCell ref="C450:D450"/>
    <mergeCell ref="C451:D451"/>
    <mergeCell ref="C452:D452"/>
    <mergeCell ref="C323:D323"/>
    <mergeCell ref="C324:D324"/>
    <mergeCell ref="E324:E325"/>
    <mergeCell ref="F324:F325"/>
    <mergeCell ref="C325:D325"/>
    <mergeCell ref="E326:E327"/>
    <mergeCell ref="F326:F327"/>
    <mergeCell ref="C326:D326"/>
    <mergeCell ref="C327:D327"/>
    <mergeCell ref="C328:D328"/>
    <mergeCell ref="E328:E329"/>
    <mergeCell ref="F328:F329"/>
    <mergeCell ref="C329:D329"/>
    <mergeCell ref="C331:D331"/>
    <mergeCell ref="E278:E279"/>
    <mergeCell ref="E280:E281"/>
    <mergeCell ref="E284:E285"/>
    <mergeCell ref="E286:E287"/>
    <mergeCell ref="E288:E289"/>
    <mergeCell ref="E290:E291"/>
    <mergeCell ref="E292:E293"/>
    <mergeCell ref="E296:E297"/>
    <mergeCell ref="E298:E299"/>
    <mergeCell ref="F298:F299"/>
    <mergeCell ref="C299:D299"/>
    <mergeCell ref="C300:D300"/>
    <mergeCell ref="E300:E301"/>
    <mergeCell ref="F300:F301"/>
    <mergeCell ref="C301:D301"/>
    <mergeCell ref="C302:D302"/>
    <mergeCell ref="E302:E303"/>
    <mergeCell ref="F302:F303"/>
    <mergeCell ref="C303:D303"/>
    <mergeCell ref="E304:E305"/>
    <mergeCell ref="F304:F305"/>
    <mergeCell ref="E308:E309"/>
    <mergeCell ref="E310:E311"/>
    <mergeCell ref="E312:E313"/>
    <mergeCell ref="F312:F313"/>
    <mergeCell ref="E314:E315"/>
    <mergeCell ref="F314:F315"/>
    <mergeCell ref="E316:E317"/>
    <mergeCell ref="F316:F317"/>
    <mergeCell ref="C304:D304"/>
    <mergeCell ref="C305:D305"/>
    <mergeCell ref="C307:D307"/>
    <mergeCell ref="C308:D308"/>
    <mergeCell ref="F308:F309"/>
    <mergeCell ref="C309:D309"/>
    <mergeCell ref="F310:F311"/>
    <mergeCell ref="C310:D310"/>
    <mergeCell ref="C311:D311"/>
    <mergeCell ref="C312:D312"/>
    <mergeCell ref="C313:D313"/>
    <mergeCell ref="C314:D314"/>
    <mergeCell ref="C315:D315"/>
    <mergeCell ref="C316:D316"/>
    <mergeCell ref="C332:D332"/>
    <mergeCell ref="E332:E333"/>
    <mergeCell ref="F332:F333"/>
    <mergeCell ref="C333:D333"/>
    <mergeCell ref="C334:D334"/>
    <mergeCell ref="E334:E335"/>
    <mergeCell ref="F334:F335"/>
    <mergeCell ref="C362:D362"/>
    <mergeCell ref="C363:D363"/>
    <mergeCell ref="C355:D355"/>
    <mergeCell ref="C356:D356"/>
    <mergeCell ref="C357:D357"/>
    <mergeCell ref="C358:D358"/>
    <mergeCell ref="C359:D359"/>
    <mergeCell ref="C360:D360"/>
    <mergeCell ref="C361:D361"/>
    <mergeCell ref="G376:G377"/>
    <mergeCell ref="G380:G381"/>
    <mergeCell ref="G382:G383"/>
    <mergeCell ref="G384:G385"/>
    <mergeCell ref="G386:G387"/>
    <mergeCell ref="G388:G389"/>
    <mergeCell ref="G390:G391"/>
    <mergeCell ref="G392:G393"/>
    <mergeCell ref="G394:G395"/>
    <mergeCell ref="G396:G397"/>
    <mergeCell ref="G398:G399"/>
    <mergeCell ref="G400:G401"/>
    <mergeCell ref="G402:G403"/>
    <mergeCell ref="G406:G407"/>
    <mergeCell ref="G408:G409"/>
    <mergeCell ref="G410:G411"/>
    <mergeCell ref="G412:G413"/>
    <mergeCell ref="G414:G415"/>
    <mergeCell ref="G416:G417"/>
    <mergeCell ref="G418:G419"/>
    <mergeCell ref="G420:G421"/>
    <mergeCell ref="G422:G423"/>
    <mergeCell ref="G424:G425"/>
    <mergeCell ref="G426:G427"/>
    <mergeCell ref="G428:G429"/>
    <mergeCell ref="G432:G433"/>
    <mergeCell ref="G434:G435"/>
    <mergeCell ref="G436:G437"/>
    <mergeCell ref="G438:G439"/>
    <mergeCell ref="G440:G441"/>
    <mergeCell ref="G442:G443"/>
    <mergeCell ref="G444:G445"/>
    <mergeCell ref="G446:G447"/>
    <mergeCell ref="G448:G449"/>
    <mergeCell ref="G450:G451"/>
    <mergeCell ref="G468:G469"/>
    <mergeCell ref="G470:G471"/>
    <mergeCell ref="G472:G473"/>
    <mergeCell ref="G474:G475"/>
    <mergeCell ref="G476:G477"/>
    <mergeCell ref="G478:G479"/>
    <mergeCell ref="G480:G481"/>
    <mergeCell ref="G452:G453"/>
    <mergeCell ref="G454:G455"/>
    <mergeCell ref="G458:G459"/>
    <mergeCell ref="G460:G461"/>
    <mergeCell ref="G462:G463"/>
    <mergeCell ref="G464:G465"/>
    <mergeCell ref="G466:G467"/>
    <mergeCell ref="C335:D335"/>
    <mergeCell ref="C336:D336"/>
    <mergeCell ref="E336:E337"/>
    <mergeCell ref="F336:F337"/>
    <mergeCell ref="C337:D337"/>
    <mergeCell ref="E338:E339"/>
    <mergeCell ref="F338:F339"/>
    <mergeCell ref="C338:D338"/>
    <mergeCell ref="C339:D339"/>
    <mergeCell ref="C340:D340"/>
    <mergeCell ref="E340:E341"/>
    <mergeCell ref="F340:F341"/>
    <mergeCell ref="C341:D341"/>
    <mergeCell ref="C343:D343"/>
    <mergeCell ref="C344:D344"/>
    <mergeCell ref="E344:E345"/>
    <mergeCell ref="F344:F345"/>
    <mergeCell ref="C345:D345"/>
    <mergeCell ref="C346:D346"/>
    <mergeCell ref="E346:E347"/>
    <mergeCell ref="F346:F347"/>
    <mergeCell ref="C347:D347"/>
    <mergeCell ref="C348:D348"/>
    <mergeCell ref="E348:E349"/>
    <mergeCell ref="F348:F349"/>
    <mergeCell ref="C349:D349"/>
    <mergeCell ref="E350:E351"/>
    <mergeCell ref="F350:F351"/>
    <mergeCell ref="C350:D350"/>
    <mergeCell ref="C351:D351"/>
    <mergeCell ref="C352:D352"/>
    <mergeCell ref="E352:E353"/>
    <mergeCell ref="F352:F353"/>
    <mergeCell ref="C353:D353"/>
    <mergeCell ref="C354:D354"/>
    <mergeCell ref="E354:E357"/>
    <mergeCell ref="F354:F357"/>
    <mergeCell ref="G354:G355"/>
    <mergeCell ref="G356:G357"/>
    <mergeCell ref="F358:F361"/>
    <mergeCell ref="G358:G359"/>
    <mergeCell ref="G360:G361"/>
    <mergeCell ref="G362:G363"/>
    <mergeCell ref="G364:G365"/>
    <mergeCell ref="G366:G367"/>
    <mergeCell ref="G368:G369"/>
    <mergeCell ref="G370:G371"/>
    <mergeCell ref="G372:G373"/>
    <mergeCell ref="G374:G375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405:D405"/>
    <mergeCell ref="C406:D406"/>
    <mergeCell ref="C444:D444"/>
    <mergeCell ref="C445:D445"/>
    <mergeCell ref="C437:D437"/>
    <mergeCell ref="C438:D438"/>
    <mergeCell ref="C439:D439"/>
    <mergeCell ref="C440:D440"/>
    <mergeCell ref="C441:D441"/>
    <mergeCell ref="C442:D442"/>
    <mergeCell ref="C443:D443"/>
    <mergeCell ref="H152:H153"/>
    <mergeCell ref="H154:H155"/>
    <mergeCell ref="H156:H157"/>
    <mergeCell ref="H158:H159"/>
    <mergeCell ref="H160:H161"/>
    <mergeCell ref="J162:L162"/>
    <mergeCell ref="H163:I163"/>
    <mergeCell ref="H164:H165"/>
    <mergeCell ref="H166:H167"/>
    <mergeCell ref="H168:H169"/>
    <mergeCell ref="H170:H171"/>
    <mergeCell ref="H172:H173"/>
    <mergeCell ref="J174:L174"/>
    <mergeCell ref="H175:I175"/>
    <mergeCell ref="H176:H177"/>
    <mergeCell ref="H178:H179"/>
    <mergeCell ref="H180:H181"/>
    <mergeCell ref="H182:H183"/>
    <mergeCell ref="H184:H185"/>
    <mergeCell ref="J186:L186"/>
    <mergeCell ref="H187:I187"/>
    <mergeCell ref="H188:H189"/>
    <mergeCell ref="H190:H191"/>
    <mergeCell ref="H192:H193"/>
    <mergeCell ref="H194:H195"/>
    <mergeCell ref="H196:H197"/>
    <mergeCell ref="J198:L198"/>
    <mergeCell ref="H199:I199"/>
    <mergeCell ref="H200:H201"/>
    <mergeCell ref="H202:H203"/>
    <mergeCell ref="H204:H205"/>
    <mergeCell ref="H206:H207"/>
    <mergeCell ref="H208:H209"/>
    <mergeCell ref="J210:L210"/>
    <mergeCell ref="H211:I211"/>
    <mergeCell ref="H212:H213"/>
    <mergeCell ref="H214:H215"/>
    <mergeCell ref="H216:H217"/>
    <mergeCell ref="H218:H219"/>
    <mergeCell ref="H220:H221"/>
    <mergeCell ref="J222:L222"/>
    <mergeCell ref="H223:I223"/>
    <mergeCell ref="H224:H225"/>
    <mergeCell ref="H226:H227"/>
    <mergeCell ref="H228:H229"/>
    <mergeCell ref="H230:H231"/>
    <mergeCell ref="H232:H233"/>
    <mergeCell ref="J234:L234"/>
    <mergeCell ref="H235:I235"/>
    <mergeCell ref="H236:H237"/>
    <mergeCell ref="H238:H239"/>
    <mergeCell ref="H240:H241"/>
    <mergeCell ref="H242:H243"/>
    <mergeCell ref="H244:H245"/>
    <mergeCell ref="J246:L246"/>
    <mergeCell ref="H247:I247"/>
    <mergeCell ref="H248:H249"/>
    <mergeCell ref="H250:H251"/>
    <mergeCell ref="H252:H253"/>
    <mergeCell ref="H254:H255"/>
    <mergeCell ref="H256:H257"/>
    <mergeCell ref="J258:L258"/>
    <mergeCell ref="H259:I259"/>
    <mergeCell ref="H260:H261"/>
    <mergeCell ref="H262:H263"/>
    <mergeCell ref="H264:H265"/>
    <mergeCell ref="H266:H267"/>
    <mergeCell ref="H268:H269"/>
    <mergeCell ref="J270:L270"/>
    <mergeCell ref="H271:I271"/>
    <mergeCell ref="H272:H273"/>
    <mergeCell ref="H274:H275"/>
    <mergeCell ref="H276:H277"/>
    <mergeCell ref="H278:H279"/>
    <mergeCell ref="H280:H281"/>
    <mergeCell ref="J282:L282"/>
    <mergeCell ref="H283:I283"/>
    <mergeCell ref="H284:H285"/>
    <mergeCell ref="H286:H287"/>
    <mergeCell ref="H288:H289"/>
    <mergeCell ref="H290:H291"/>
    <mergeCell ref="H292:H293"/>
    <mergeCell ref="J294:L294"/>
    <mergeCell ref="H295:I295"/>
    <mergeCell ref="H296:H297"/>
    <mergeCell ref="H298:H299"/>
    <mergeCell ref="H300:H301"/>
    <mergeCell ref="H302:H303"/>
    <mergeCell ref="H304:H305"/>
    <mergeCell ref="J306:L306"/>
    <mergeCell ref="H307:I307"/>
    <mergeCell ref="H308:H309"/>
    <mergeCell ref="H310:H311"/>
    <mergeCell ref="H312:H313"/>
    <mergeCell ref="H314:H315"/>
    <mergeCell ref="H316:H317"/>
    <mergeCell ref="J318:L318"/>
    <mergeCell ref="H319:I319"/>
    <mergeCell ref="J460:J461"/>
    <mergeCell ref="J462:J463"/>
    <mergeCell ref="K462:K463"/>
    <mergeCell ref="L462:L463"/>
    <mergeCell ref="M462:M463"/>
    <mergeCell ref="J464:J465"/>
    <mergeCell ref="K464:K465"/>
    <mergeCell ref="J466:J467"/>
    <mergeCell ref="K466:K467"/>
    <mergeCell ref="L466:L467"/>
    <mergeCell ref="M466:M467"/>
    <mergeCell ref="K468:K469"/>
    <mergeCell ref="L468:L469"/>
    <mergeCell ref="M468:M469"/>
    <mergeCell ref="K444:K445"/>
    <mergeCell ref="L444:L445"/>
    <mergeCell ref="M444:M445"/>
    <mergeCell ref="K446:K447"/>
    <mergeCell ref="L446:L447"/>
    <mergeCell ref="M446:M447"/>
    <mergeCell ref="K448:K449"/>
    <mergeCell ref="K452:K453"/>
    <mergeCell ref="L452:L453"/>
    <mergeCell ref="L448:L449"/>
    <mergeCell ref="M448:M449"/>
    <mergeCell ref="J450:J451"/>
    <mergeCell ref="K450:K451"/>
    <mergeCell ref="L450:L451"/>
    <mergeCell ref="M450:M451"/>
    <mergeCell ref="M452:M453"/>
    <mergeCell ref="J452:J453"/>
    <mergeCell ref="J454:J455"/>
    <mergeCell ref="K454:K455"/>
    <mergeCell ref="L454:L455"/>
    <mergeCell ref="M454:M455"/>
    <mergeCell ref="J456:L456"/>
    <mergeCell ref="H457:I457"/>
    <mergeCell ref="J458:J459"/>
    <mergeCell ref="K458:K459"/>
    <mergeCell ref="L458:L459"/>
    <mergeCell ref="M458:M459"/>
    <mergeCell ref="K460:K461"/>
    <mergeCell ref="L460:L461"/>
    <mergeCell ref="M460:M461"/>
    <mergeCell ref="L464:L465"/>
    <mergeCell ref="M464:M465"/>
    <mergeCell ref="J474:J475"/>
    <mergeCell ref="K474:K475"/>
    <mergeCell ref="L474:L475"/>
    <mergeCell ref="M474:M475"/>
    <mergeCell ref="H320:H321"/>
    <mergeCell ref="H322:H323"/>
    <mergeCell ref="H324:H325"/>
    <mergeCell ref="H326:H327"/>
    <mergeCell ref="H328:H329"/>
    <mergeCell ref="J330:L330"/>
    <mergeCell ref="H331:I331"/>
    <mergeCell ref="M354:M355"/>
    <mergeCell ref="M356:M357"/>
    <mergeCell ref="M358:M359"/>
    <mergeCell ref="M360:M361"/>
    <mergeCell ref="M362:M363"/>
    <mergeCell ref="H332:H333"/>
    <mergeCell ref="H334:H335"/>
    <mergeCell ref="H336:H337"/>
    <mergeCell ref="H338:H339"/>
    <mergeCell ref="H340:H341"/>
    <mergeCell ref="J342:L342"/>
    <mergeCell ref="H343:I343"/>
    <mergeCell ref="H52:H53"/>
    <mergeCell ref="H55:I55"/>
    <mergeCell ref="H56:H57"/>
    <mergeCell ref="H58:H59"/>
    <mergeCell ref="H60:H61"/>
    <mergeCell ref="H62:H63"/>
    <mergeCell ref="J66:L66"/>
    <mergeCell ref="H64:H65"/>
    <mergeCell ref="H67:I67"/>
    <mergeCell ref="H68:H69"/>
    <mergeCell ref="H70:H71"/>
    <mergeCell ref="H72:H73"/>
    <mergeCell ref="H74:H75"/>
    <mergeCell ref="J78:L78"/>
    <mergeCell ref="H80:H81"/>
    <mergeCell ref="H82:H83"/>
    <mergeCell ref="H84:H85"/>
    <mergeCell ref="H86:H87"/>
    <mergeCell ref="H88:H89"/>
    <mergeCell ref="J90:L90"/>
    <mergeCell ref="H91:I91"/>
    <mergeCell ref="H92:H93"/>
    <mergeCell ref="H94:H95"/>
    <mergeCell ref="H96:H97"/>
    <mergeCell ref="H98:H99"/>
    <mergeCell ref="H100:H101"/>
    <mergeCell ref="J102:L102"/>
    <mergeCell ref="H103:I103"/>
    <mergeCell ref="H104:H105"/>
    <mergeCell ref="H106:H107"/>
    <mergeCell ref="H108:H109"/>
    <mergeCell ref="H110:H111"/>
    <mergeCell ref="H112:H113"/>
    <mergeCell ref="J114:L114"/>
    <mergeCell ref="H115:I115"/>
    <mergeCell ref="H116:H117"/>
    <mergeCell ref="H118:H119"/>
    <mergeCell ref="H120:H121"/>
    <mergeCell ref="H122:H123"/>
    <mergeCell ref="H124:H125"/>
    <mergeCell ref="J126:L126"/>
    <mergeCell ref="H127:I127"/>
    <mergeCell ref="L362:L363"/>
    <mergeCell ref="L364:L365"/>
    <mergeCell ref="K354:K355"/>
    <mergeCell ref="L354:L355"/>
    <mergeCell ref="K356:K357"/>
    <mergeCell ref="L356:L357"/>
    <mergeCell ref="K358:K359"/>
    <mergeCell ref="L358:L359"/>
    <mergeCell ref="L360:L361"/>
    <mergeCell ref="K360:K361"/>
    <mergeCell ref="K362:K363"/>
    <mergeCell ref="K364:K365"/>
    <mergeCell ref="M364:M365"/>
    <mergeCell ref="K366:K367"/>
    <mergeCell ref="L366:L367"/>
    <mergeCell ref="M366:M367"/>
    <mergeCell ref="L372:L373"/>
    <mergeCell ref="M372:M373"/>
    <mergeCell ref="K368:K369"/>
    <mergeCell ref="L368:L369"/>
    <mergeCell ref="M368:M369"/>
    <mergeCell ref="K370:K371"/>
    <mergeCell ref="L370:L371"/>
    <mergeCell ref="M370:M371"/>
    <mergeCell ref="K372:K373"/>
    <mergeCell ref="K374:K375"/>
    <mergeCell ref="L374:L375"/>
    <mergeCell ref="M374:M375"/>
    <mergeCell ref="K376:K377"/>
    <mergeCell ref="L376:L377"/>
    <mergeCell ref="M376:M377"/>
    <mergeCell ref="J378:L378"/>
    <mergeCell ref="L384:L385"/>
    <mergeCell ref="M384:M385"/>
    <mergeCell ref="K380:K381"/>
    <mergeCell ref="L380:L381"/>
    <mergeCell ref="M380:M381"/>
    <mergeCell ref="K382:K383"/>
    <mergeCell ref="L382:L383"/>
    <mergeCell ref="M382:M383"/>
    <mergeCell ref="K384:K385"/>
    <mergeCell ref="L410:L411"/>
    <mergeCell ref="M410:M411"/>
    <mergeCell ref="K406:K407"/>
    <mergeCell ref="L406:L407"/>
    <mergeCell ref="M406:M407"/>
    <mergeCell ref="K408:K409"/>
    <mergeCell ref="L408:L409"/>
    <mergeCell ref="M408:M409"/>
    <mergeCell ref="K410:K411"/>
    <mergeCell ref="H384:H387"/>
    <mergeCell ref="H388:H391"/>
    <mergeCell ref="H392:H395"/>
    <mergeCell ref="H396:H399"/>
    <mergeCell ref="H400:H403"/>
    <mergeCell ref="H406:H409"/>
    <mergeCell ref="H410:H413"/>
    <mergeCell ref="H414:H417"/>
    <mergeCell ref="H418:H421"/>
    <mergeCell ref="H422:H425"/>
    <mergeCell ref="H426:H429"/>
    <mergeCell ref="H432:H435"/>
    <mergeCell ref="H436:H439"/>
    <mergeCell ref="H440:H443"/>
    <mergeCell ref="H474:H477"/>
    <mergeCell ref="H478:H481"/>
    <mergeCell ref="H444:H447"/>
    <mergeCell ref="H448:H451"/>
    <mergeCell ref="H452:H455"/>
    <mergeCell ref="H458:H461"/>
    <mergeCell ref="H462:H465"/>
    <mergeCell ref="H466:H469"/>
    <mergeCell ref="H470:H473"/>
    <mergeCell ref="H344:H345"/>
    <mergeCell ref="H346:H347"/>
    <mergeCell ref="H348:H349"/>
    <mergeCell ref="H350:H351"/>
    <mergeCell ref="H352:H353"/>
    <mergeCell ref="J354:J355"/>
    <mergeCell ref="J356:J357"/>
    <mergeCell ref="J358:J359"/>
    <mergeCell ref="J360:J361"/>
    <mergeCell ref="J362:J363"/>
    <mergeCell ref="J364:J365"/>
    <mergeCell ref="J366:J367"/>
    <mergeCell ref="J368:J369"/>
    <mergeCell ref="J370:J371"/>
    <mergeCell ref="H354:H357"/>
    <mergeCell ref="H358:H361"/>
    <mergeCell ref="H362:H365"/>
    <mergeCell ref="H366:H369"/>
    <mergeCell ref="H370:H373"/>
    <mergeCell ref="H374:H377"/>
    <mergeCell ref="H380:H383"/>
    <mergeCell ref="J372:J373"/>
    <mergeCell ref="J374:J375"/>
    <mergeCell ref="J376:J377"/>
    <mergeCell ref="H379:I379"/>
    <mergeCell ref="J380:J381"/>
    <mergeCell ref="J382:J383"/>
    <mergeCell ref="J384:J385"/>
    <mergeCell ref="J386:J387"/>
    <mergeCell ref="J388:J389"/>
    <mergeCell ref="J390:J391"/>
    <mergeCell ref="J392:J393"/>
    <mergeCell ref="J394:J395"/>
    <mergeCell ref="J396:J397"/>
    <mergeCell ref="J398:J399"/>
    <mergeCell ref="J400:J401"/>
    <mergeCell ref="J402:J403"/>
    <mergeCell ref="H405:I405"/>
    <mergeCell ref="J406:J407"/>
    <mergeCell ref="J408:J409"/>
    <mergeCell ref="J410:J411"/>
    <mergeCell ref="J412:J413"/>
    <mergeCell ref="J428:J429"/>
    <mergeCell ref="H431:I431"/>
    <mergeCell ref="L472:L473"/>
    <mergeCell ref="M472:M473"/>
    <mergeCell ref="J468:J469"/>
    <mergeCell ref="J470:J471"/>
    <mergeCell ref="K470:K471"/>
    <mergeCell ref="L470:L471"/>
    <mergeCell ref="M470:M471"/>
    <mergeCell ref="J472:J473"/>
    <mergeCell ref="K472:K473"/>
    <mergeCell ref="J478:J479"/>
    <mergeCell ref="J480:J481"/>
    <mergeCell ref="K480:K481"/>
    <mergeCell ref="L480:L481"/>
    <mergeCell ref="M480:M481"/>
    <mergeCell ref="J476:J477"/>
    <mergeCell ref="K476:K477"/>
    <mergeCell ref="L476:L477"/>
    <mergeCell ref="M476:M477"/>
    <mergeCell ref="K478:K479"/>
    <mergeCell ref="L478:L479"/>
    <mergeCell ref="M478:M479"/>
    <mergeCell ref="E2:S5"/>
    <mergeCell ref="J6:L6"/>
    <mergeCell ref="C7:D7"/>
    <mergeCell ref="H7:I7"/>
    <mergeCell ref="E8:E9"/>
    <mergeCell ref="F8:F9"/>
    <mergeCell ref="H8:H9"/>
    <mergeCell ref="C12:D12"/>
    <mergeCell ref="C13:D13"/>
    <mergeCell ref="C14:D14"/>
    <mergeCell ref="H16:H17"/>
    <mergeCell ref="C17:D17"/>
    <mergeCell ref="J18:L18"/>
    <mergeCell ref="H19:I19"/>
    <mergeCell ref="C8:D8"/>
    <mergeCell ref="C9:D9"/>
    <mergeCell ref="C10:D10"/>
    <mergeCell ref="F10:F11"/>
    <mergeCell ref="H10:H11"/>
    <mergeCell ref="H12:H13"/>
    <mergeCell ref="H14:H15"/>
    <mergeCell ref="E20:E21"/>
    <mergeCell ref="F20:F21"/>
    <mergeCell ref="H20:H21"/>
    <mergeCell ref="E22:E23"/>
    <mergeCell ref="F22:F23"/>
    <mergeCell ref="H22:H23"/>
    <mergeCell ref="E10:E11"/>
    <mergeCell ref="E12:E13"/>
    <mergeCell ref="F12:F13"/>
    <mergeCell ref="E14:E15"/>
    <mergeCell ref="F14:F15"/>
    <mergeCell ref="E16:E17"/>
    <mergeCell ref="F16:F17"/>
    <mergeCell ref="C11:D11"/>
    <mergeCell ref="C15:D15"/>
    <mergeCell ref="C16:D16"/>
    <mergeCell ref="C19:D19"/>
    <mergeCell ref="C20:D20"/>
    <mergeCell ref="C21:D21"/>
    <mergeCell ref="C22:D22"/>
    <mergeCell ref="C23:D23"/>
    <mergeCell ref="C24:D24"/>
    <mergeCell ref="E24:E25"/>
    <mergeCell ref="F24:F25"/>
    <mergeCell ref="H24:H25"/>
    <mergeCell ref="C25:D25"/>
    <mergeCell ref="C26:D26"/>
    <mergeCell ref="E26:E27"/>
    <mergeCell ref="F26:F27"/>
    <mergeCell ref="H26:H27"/>
    <mergeCell ref="C27:D27"/>
    <mergeCell ref="E28:E29"/>
    <mergeCell ref="F28:F29"/>
    <mergeCell ref="J30:L30"/>
    <mergeCell ref="E32:E33"/>
    <mergeCell ref="E34:E35"/>
    <mergeCell ref="E36:E37"/>
    <mergeCell ref="F36:F37"/>
    <mergeCell ref="E38:E39"/>
    <mergeCell ref="F38:F39"/>
    <mergeCell ref="E40:E41"/>
    <mergeCell ref="F40:F41"/>
    <mergeCell ref="C28:D28"/>
    <mergeCell ref="C29:D29"/>
    <mergeCell ref="C31:D31"/>
    <mergeCell ref="C32:D32"/>
    <mergeCell ref="F32:F33"/>
    <mergeCell ref="C33:D33"/>
    <mergeCell ref="F34:F35"/>
    <mergeCell ref="C34:D34"/>
    <mergeCell ref="C35:D35"/>
    <mergeCell ref="C36:D36"/>
    <mergeCell ref="C37:D37"/>
    <mergeCell ref="C38:D38"/>
    <mergeCell ref="C39:D39"/>
    <mergeCell ref="C40:D40"/>
    <mergeCell ref="H40:H41"/>
    <mergeCell ref="H43:I43"/>
    <mergeCell ref="H44:H45"/>
    <mergeCell ref="H28:H29"/>
    <mergeCell ref="H31:I31"/>
    <mergeCell ref="H32:H33"/>
    <mergeCell ref="H34:H35"/>
    <mergeCell ref="H36:H37"/>
    <mergeCell ref="H38:H39"/>
    <mergeCell ref="J42:L42"/>
    <mergeCell ref="E46:E47"/>
    <mergeCell ref="F46:F47"/>
    <mergeCell ref="H46:H47"/>
    <mergeCell ref="C41:D41"/>
    <mergeCell ref="C43:D43"/>
    <mergeCell ref="C44:D44"/>
    <mergeCell ref="E44:E45"/>
    <mergeCell ref="F44:F45"/>
    <mergeCell ref="C45:D45"/>
    <mergeCell ref="C46:D46"/>
    <mergeCell ref="C47:D47"/>
    <mergeCell ref="C48:D48"/>
    <mergeCell ref="E48:E49"/>
    <mergeCell ref="F48:F49"/>
    <mergeCell ref="H48:H49"/>
    <mergeCell ref="C49:D49"/>
    <mergeCell ref="C50:D50"/>
    <mergeCell ref="E50:E51"/>
    <mergeCell ref="F50:F51"/>
    <mergeCell ref="H50:H51"/>
    <mergeCell ref="C51:D51"/>
    <mergeCell ref="E52:E53"/>
    <mergeCell ref="F52:F53"/>
    <mergeCell ref="J54:L54"/>
    <mergeCell ref="E56:E57"/>
    <mergeCell ref="E58:E59"/>
    <mergeCell ref="E60:E61"/>
    <mergeCell ref="F60:F61"/>
    <mergeCell ref="E62:E63"/>
    <mergeCell ref="F62:F63"/>
    <mergeCell ref="E64:E65"/>
    <mergeCell ref="F64:F65"/>
    <mergeCell ref="C52:D52"/>
    <mergeCell ref="C53:D53"/>
    <mergeCell ref="C55:D55"/>
    <mergeCell ref="C56:D56"/>
    <mergeCell ref="F56:F57"/>
    <mergeCell ref="C57:D57"/>
    <mergeCell ref="F58:F59"/>
    <mergeCell ref="H76:H77"/>
    <mergeCell ref="H79:I79"/>
    <mergeCell ref="C95:D95"/>
    <mergeCell ref="C96:D96"/>
    <mergeCell ref="C87:D87"/>
    <mergeCell ref="C88:D88"/>
    <mergeCell ref="C89:D89"/>
    <mergeCell ref="C91:D91"/>
    <mergeCell ref="C92:D92"/>
    <mergeCell ref="C93:D93"/>
    <mergeCell ref="C94:D94"/>
    <mergeCell ref="F96:F97"/>
    <mergeCell ref="F98:F99"/>
    <mergeCell ref="E86:E87"/>
    <mergeCell ref="F86:F87"/>
    <mergeCell ref="E88:E89"/>
    <mergeCell ref="F88:F89"/>
    <mergeCell ref="E92:E93"/>
    <mergeCell ref="F92:F93"/>
    <mergeCell ref="F94:F95"/>
    <mergeCell ref="C131:D131"/>
    <mergeCell ref="C132:D132"/>
    <mergeCell ref="C123:D123"/>
    <mergeCell ref="C124:D124"/>
    <mergeCell ref="C125:D125"/>
    <mergeCell ref="C127:D127"/>
    <mergeCell ref="C128:D128"/>
    <mergeCell ref="C129:D129"/>
    <mergeCell ref="C130:D130"/>
    <mergeCell ref="H128:H129"/>
    <mergeCell ref="H130:H131"/>
    <mergeCell ref="H132:H133"/>
    <mergeCell ref="H134:H135"/>
    <mergeCell ref="H136:H137"/>
    <mergeCell ref="J138:L138"/>
    <mergeCell ref="H139:I139"/>
    <mergeCell ref="H140:H141"/>
    <mergeCell ref="H142:H143"/>
    <mergeCell ref="H144:H145"/>
    <mergeCell ref="H146:H147"/>
    <mergeCell ref="H148:H149"/>
    <mergeCell ref="J150:L150"/>
    <mergeCell ref="H151:I151"/>
    <mergeCell ref="E130:E131"/>
    <mergeCell ref="E132:E133"/>
    <mergeCell ref="C133:D133"/>
    <mergeCell ref="C134:D134"/>
    <mergeCell ref="E134:E135"/>
    <mergeCell ref="C135:D135"/>
    <mergeCell ref="C136:D136"/>
    <mergeCell ref="E142:E143"/>
    <mergeCell ref="F142:F143"/>
    <mergeCell ref="E144:E145"/>
    <mergeCell ref="F144:F145"/>
    <mergeCell ref="E146:E147"/>
    <mergeCell ref="F146:F147"/>
    <mergeCell ref="E148:E149"/>
    <mergeCell ref="F148:F149"/>
    <mergeCell ref="C137:D137"/>
    <mergeCell ref="C139:D139"/>
    <mergeCell ref="C140:D140"/>
    <mergeCell ref="E140:E141"/>
    <mergeCell ref="F140:F141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1:D151"/>
    <mergeCell ref="C152:D152"/>
    <mergeCell ref="E152:E153"/>
    <mergeCell ref="F152:F153"/>
    <mergeCell ref="C153:D153"/>
    <mergeCell ref="E154:E155"/>
    <mergeCell ref="F154:F155"/>
    <mergeCell ref="C154:D154"/>
    <mergeCell ref="C155:D155"/>
    <mergeCell ref="C156:D156"/>
    <mergeCell ref="E156:E157"/>
    <mergeCell ref="F156:F157"/>
    <mergeCell ref="C157:D157"/>
    <mergeCell ref="C158:D158"/>
    <mergeCell ref="E172:E173"/>
    <mergeCell ref="F172:F173"/>
    <mergeCell ref="E166:E167"/>
    <mergeCell ref="E168:E169"/>
    <mergeCell ref="C169:D169"/>
    <mergeCell ref="C170:D170"/>
    <mergeCell ref="E170:E171"/>
    <mergeCell ref="C171:D171"/>
    <mergeCell ref="C172:D172"/>
    <mergeCell ref="E178:E179"/>
    <mergeCell ref="F178:F179"/>
    <mergeCell ref="E180:E181"/>
    <mergeCell ref="F180:F181"/>
    <mergeCell ref="E182:E183"/>
    <mergeCell ref="F182:F183"/>
    <mergeCell ref="E184:E185"/>
    <mergeCell ref="F184:F185"/>
    <mergeCell ref="C173:D173"/>
    <mergeCell ref="C175:D175"/>
    <mergeCell ref="C176:D176"/>
    <mergeCell ref="E176:E177"/>
    <mergeCell ref="F176:F177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7:D187"/>
    <mergeCell ref="C188:D188"/>
    <mergeCell ref="E188:E189"/>
    <mergeCell ref="F188:F189"/>
    <mergeCell ref="C189:D189"/>
    <mergeCell ref="E190:E191"/>
    <mergeCell ref="F190:F191"/>
    <mergeCell ref="C190:D190"/>
    <mergeCell ref="C191:D191"/>
    <mergeCell ref="C192:D192"/>
    <mergeCell ref="E192:E193"/>
    <mergeCell ref="F192:F193"/>
    <mergeCell ref="C193:D193"/>
    <mergeCell ref="C194:D194"/>
    <mergeCell ref="E202:E203"/>
    <mergeCell ref="E204:E205"/>
    <mergeCell ref="C205:D205"/>
    <mergeCell ref="C206:D206"/>
    <mergeCell ref="E206:E207"/>
    <mergeCell ref="C207:D207"/>
    <mergeCell ref="E264:E265"/>
    <mergeCell ref="E266:E267"/>
    <mergeCell ref="E248:E249"/>
    <mergeCell ref="E250:E251"/>
    <mergeCell ref="E252:E253"/>
    <mergeCell ref="E254:E255"/>
    <mergeCell ref="E256:E257"/>
    <mergeCell ref="E260:E261"/>
    <mergeCell ref="E262:E263"/>
    <mergeCell ref="E194:E195"/>
    <mergeCell ref="F194:F195"/>
    <mergeCell ref="E196:E197"/>
    <mergeCell ref="F196:F197"/>
    <mergeCell ref="E200:E201"/>
    <mergeCell ref="F200:F201"/>
    <mergeCell ref="F202:F203"/>
    <mergeCell ref="F204:F205"/>
    <mergeCell ref="F206:F207"/>
    <mergeCell ref="E208:E209"/>
    <mergeCell ref="F208:F209"/>
    <mergeCell ref="E212:E213"/>
    <mergeCell ref="F212:F213"/>
    <mergeCell ref="F214:F215"/>
    <mergeCell ref="E214:E215"/>
    <mergeCell ref="E216:E217"/>
    <mergeCell ref="E218:E219"/>
    <mergeCell ref="E220:E221"/>
    <mergeCell ref="E224:E225"/>
    <mergeCell ref="E226:E227"/>
    <mergeCell ref="E228:E229"/>
    <mergeCell ref="F216:F217"/>
    <mergeCell ref="F218:F219"/>
    <mergeCell ref="F220:F221"/>
    <mergeCell ref="F224:F225"/>
    <mergeCell ref="F226:F227"/>
    <mergeCell ref="F228:F229"/>
    <mergeCell ref="F230:F231"/>
    <mergeCell ref="E230:E231"/>
    <mergeCell ref="E232:E233"/>
    <mergeCell ref="E236:E237"/>
    <mergeCell ref="E238:E239"/>
    <mergeCell ref="E240:E241"/>
    <mergeCell ref="E242:E243"/>
    <mergeCell ref="E244:E245"/>
    <mergeCell ref="F250:F251"/>
    <mergeCell ref="F252:F253"/>
    <mergeCell ref="F254:F255"/>
    <mergeCell ref="F256:F257"/>
    <mergeCell ref="F260:F261"/>
    <mergeCell ref="F262:F263"/>
    <mergeCell ref="F264:F265"/>
    <mergeCell ref="F266:F267"/>
    <mergeCell ref="F232:F233"/>
    <mergeCell ref="F236:F237"/>
    <mergeCell ref="F238:F239"/>
    <mergeCell ref="F240:F241"/>
    <mergeCell ref="F242:F243"/>
    <mergeCell ref="F244:F245"/>
    <mergeCell ref="F248:F249"/>
    <mergeCell ref="C288:D288"/>
    <mergeCell ref="C289:D289"/>
    <mergeCell ref="C290:D290"/>
    <mergeCell ref="C280:D280"/>
    <mergeCell ref="C281:D281"/>
    <mergeCell ref="C283:D283"/>
    <mergeCell ref="C284:D284"/>
    <mergeCell ref="C285:D285"/>
    <mergeCell ref="C286:D286"/>
    <mergeCell ref="C287:D287"/>
    <mergeCell ref="C252:D252"/>
    <mergeCell ref="C253:D253"/>
    <mergeCell ref="C254:D254"/>
    <mergeCell ref="C255:D255"/>
    <mergeCell ref="C256:D256"/>
    <mergeCell ref="C257:D257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E268:E269"/>
    <mergeCell ref="F268:F269"/>
    <mergeCell ref="C269:D269"/>
    <mergeCell ref="C271:D271"/>
    <mergeCell ref="C272:D272"/>
    <mergeCell ref="F280:F281"/>
    <mergeCell ref="F284:F285"/>
    <mergeCell ref="F286:F287"/>
    <mergeCell ref="F288:F289"/>
    <mergeCell ref="F290:F291"/>
    <mergeCell ref="F292:F293"/>
    <mergeCell ref="F296:F297"/>
    <mergeCell ref="E272:E273"/>
    <mergeCell ref="F272:F273"/>
    <mergeCell ref="E274:E275"/>
    <mergeCell ref="F274:F275"/>
    <mergeCell ref="E276:E277"/>
    <mergeCell ref="F276:F277"/>
    <mergeCell ref="F278:F279"/>
    <mergeCell ref="C291:D291"/>
    <mergeCell ref="C292:D292"/>
    <mergeCell ref="C293:D293"/>
    <mergeCell ref="C295:D295"/>
    <mergeCell ref="C296:D296"/>
    <mergeCell ref="C297:D297"/>
    <mergeCell ref="C298:D298"/>
    <mergeCell ref="C273:D273"/>
    <mergeCell ref="C274:D274"/>
    <mergeCell ref="C275:D275"/>
    <mergeCell ref="C276:D276"/>
    <mergeCell ref="C277:D277"/>
    <mergeCell ref="C278:D278"/>
    <mergeCell ref="C279:D279"/>
    <mergeCell ref="C58:D58"/>
    <mergeCell ref="C59:D59"/>
    <mergeCell ref="C60:D60"/>
    <mergeCell ref="C61:D61"/>
    <mergeCell ref="C62:D62"/>
    <mergeCell ref="C63:D63"/>
    <mergeCell ref="C64:D64"/>
    <mergeCell ref="E70:E71"/>
    <mergeCell ref="F70:F71"/>
    <mergeCell ref="E72:E73"/>
    <mergeCell ref="F72:F73"/>
    <mergeCell ref="E74:E75"/>
    <mergeCell ref="F74:F75"/>
    <mergeCell ref="E76:E77"/>
    <mergeCell ref="F76:F77"/>
    <mergeCell ref="C65:D65"/>
    <mergeCell ref="C67:D67"/>
    <mergeCell ref="C68:D68"/>
    <mergeCell ref="E68:E69"/>
    <mergeCell ref="F68:F69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9:D79"/>
    <mergeCell ref="C80:D80"/>
    <mergeCell ref="E80:E81"/>
    <mergeCell ref="F80:F81"/>
    <mergeCell ref="C81:D81"/>
    <mergeCell ref="E82:E83"/>
    <mergeCell ref="F82:F83"/>
    <mergeCell ref="C82:D82"/>
    <mergeCell ref="C83:D83"/>
    <mergeCell ref="C84:D84"/>
    <mergeCell ref="E84:E85"/>
    <mergeCell ref="F84:F85"/>
    <mergeCell ref="C85:D85"/>
    <mergeCell ref="C86:D86"/>
    <mergeCell ref="E100:E101"/>
    <mergeCell ref="F100:F101"/>
    <mergeCell ref="F132:F133"/>
    <mergeCell ref="F134:F135"/>
    <mergeCell ref="E122:E123"/>
    <mergeCell ref="F122:F123"/>
    <mergeCell ref="E124:E125"/>
    <mergeCell ref="F124:F125"/>
    <mergeCell ref="E128:E129"/>
    <mergeCell ref="F128:F129"/>
    <mergeCell ref="F130:F131"/>
    <mergeCell ref="E94:E95"/>
    <mergeCell ref="E96:E97"/>
    <mergeCell ref="C97:D97"/>
    <mergeCell ref="C98:D98"/>
    <mergeCell ref="E98:E99"/>
    <mergeCell ref="C99:D99"/>
    <mergeCell ref="C100:D100"/>
    <mergeCell ref="E106:E107"/>
    <mergeCell ref="F106:F107"/>
    <mergeCell ref="E108:E109"/>
    <mergeCell ref="F108:F109"/>
    <mergeCell ref="E110:E111"/>
    <mergeCell ref="F110:F111"/>
    <mergeCell ref="E112:E113"/>
    <mergeCell ref="F112:F113"/>
    <mergeCell ref="C101:D101"/>
    <mergeCell ref="C103:D103"/>
    <mergeCell ref="C104:D104"/>
    <mergeCell ref="E104:E105"/>
    <mergeCell ref="F104:F105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5:D115"/>
    <mergeCell ref="C116:D116"/>
    <mergeCell ref="E116:E117"/>
    <mergeCell ref="F116:F117"/>
    <mergeCell ref="C117:D117"/>
    <mergeCell ref="E118:E119"/>
    <mergeCell ref="F118:F119"/>
    <mergeCell ref="C118:D118"/>
    <mergeCell ref="C119:D119"/>
    <mergeCell ref="C120:D120"/>
    <mergeCell ref="E120:E121"/>
    <mergeCell ref="F120:F121"/>
    <mergeCell ref="C121:D121"/>
    <mergeCell ref="C122:D122"/>
    <mergeCell ref="E136:E137"/>
    <mergeCell ref="F136:F137"/>
    <mergeCell ref="C167:D167"/>
    <mergeCell ref="C168:D168"/>
    <mergeCell ref="C159:D159"/>
    <mergeCell ref="C160:D160"/>
    <mergeCell ref="C161:D161"/>
    <mergeCell ref="C163:D163"/>
    <mergeCell ref="C164:D164"/>
    <mergeCell ref="C165:D165"/>
    <mergeCell ref="C166:D166"/>
    <mergeCell ref="F168:F169"/>
    <mergeCell ref="F170:F171"/>
    <mergeCell ref="E158:E159"/>
    <mergeCell ref="F158:F159"/>
    <mergeCell ref="E160:E161"/>
    <mergeCell ref="F160:F161"/>
    <mergeCell ref="E164:E165"/>
    <mergeCell ref="F164:F165"/>
    <mergeCell ref="F166:F167"/>
    <mergeCell ref="C195:D195"/>
    <mergeCell ref="C196:D196"/>
    <mergeCell ref="C197:D197"/>
    <mergeCell ref="C199:D199"/>
    <mergeCell ref="C200:D200"/>
    <mergeCell ref="C201:D201"/>
    <mergeCell ref="C202:D202"/>
    <mergeCell ref="C203:D203"/>
    <mergeCell ref="C204:D204"/>
    <mergeCell ref="C208:D208"/>
    <mergeCell ref="C209:D209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7:D247"/>
    <mergeCell ref="C248:D248"/>
    <mergeCell ref="C249:D249"/>
    <mergeCell ref="C250:D250"/>
    <mergeCell ref="C251:D251"/>
    <mergeCell ref="E322:E323"/>
    <mergeCell ref="F322:F323"/>
    <mergeCell ref="C317:D317"/>
    <mergeCell ref="C319:D319"/>
    <mergeCell ref="C320:D320"/>
    <mergeCell ref="E320:E321"/>
    <mergeCell ref="F320:F321"/>
    <mergeCell ref="C321:D321"/>
    <mergeCell ref="C322:D322"/>
    <mergeCell ref="L422:L423"/>
    <mergeCell ref="M422:M423"/>
    <mergeCell ref="K418:K419"/>
    <mergeCell ref="L418:L419"/>
    <mergeCell ref="M418:M419"/>
    <mergeCell ref="K420:K421"/>
    <mergeCell ref="L420:L421"/>
    <mergeCell ref="M420:M421"/>
    <mergeCell ref="K422:K423"/>
    <mergeCell ref="L390:L391"/>
    <mergeCell ref="M390:M391"/>
    <mergeCell ref="K386:K387"/>
    <mergeCell ref="L386:L387"/>
    <mergeCell ref="M386:M387"/>
    <mergeCell ref="K388:K389"/>
    <mergeCell ref="L388:L389"/>
    <mergeCell ref="M388:M389"/>
    <mergeCell ref="K390:K391"/>
    <mergeCell ref="L396:L397"/>
    <mergeCell ref="M396:M397"/>
    <mergeCell ref="K392:K393"/>
    <mergeCell ref="L392:L393"/>
    <mergeCell ref="M392:M393"/>
    <mergeCell ref="K394:K395"/>
    <mergeCell ref="L394:L395"/>
    <mergeCell ref="M394:M395"/>
    <mergeCell ref="K396:K397"/>
    <mergeCell ref="L402:L403"/>
    <mergeCell ref="M402:M403"/>
    <mergeCell ref="J404:L404"/>
    <mergeCell ref="K398:K399"/>
    <mergeCell ref="L398:L399"/>
    <mergeCell ref="M398:M399"/>
    <mergeCell ref="K400:K401"/>
    <mergeCell ref="L400:L401"/>
    <mergeCell ref="M400:M401"/>
    <mergeCell ref="K402:K403"/>
    <mergeCell ref="K424:K425"/>
    <mergeCell ref="L424:L425"/>
    <mergeCell ref="M424:M425"/>
    <mergeCell ref="J414:J415"/>
    <mergeCell ref="J416:J417"/>
    <mergeCell ref="J418:J419"/>
    <mergeCell ref="J420:J421"/>
    <mergeCell ref="J422:J423"/>
    <mergeCell ref="J424:J425"/>
    <mergeCell ref="J426:J427"/>
    <mergeCell ref="J446:J447"/>
    <mergeCell ref="J448:J449"/>
    <mergeCell ref="J432:J433"/>
    <mergeCell ref="J434:J435"/>
    <mergeCell ref="J436:J437"/>
    <mergeCell ref="J438:J439"/>
    <mergeCell ref="J440:J441"/>
    <mergeCell ref="J442:J443"/>
    <mergeCell ref="J444:J445"/>
    <mergeCell ref="L416:L417"/>
    <mergeCell ref="M416:M417"/>
    <mergeCell ref="K412:K413"/>
    <mergeCell ref="L412:L413"/>
    <mergeCell ref="M412:M413"/>
    <mergeCell ref="K414:K415"/>
    <mergeCell ref="L414:L415"/>
    <mergeCell ref="M414:M415"/>
    <mergeCell ref="K416:K417"/>
    <mergeCell ref="K426:K427"/>
    <mergeCell ref="L426:L427"/>
    <mergeCell ref="M426:M427"/>
    <mergeCell ref="K428:K429"/>
    <mergeCell ref="L428:L429"/>
    <mergeCell ref="M428:M429"/>
    <mergeCell ref="J430:L430"/>
    <mergeCell ref="L436:L437"/>
    <mergeCell ref="M436:M437"/>
    <mergeCell ref="K432:K433"/>
    <mergeCell ref="L432:L433"/>
    <mergeCell ref="M432:M433"/>
    <mergeCell ref="K434:K435"/>
    <mergeCell ref="L434:L435"/>
    <mergeCell ref="M434:M435"/>
    <mergeCell ref="K436:K437"/>
    <mergeCell ref="L442:L443"/>
    <mergeCell ref="M442:M443"/>
    <mergeCell ref="K438:K439"/>
    <mergeCell ref="L438:L439"/>
    <mergeCell ref="M438:M439"/>
    <mergeCell ref="K440:K441"/>
    <mergeCell ref="L440:L441"/>
    <mergeCell ref="M440:M441"/>
    <mergeCell ref="K442:K44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63"/>
    <col customWidth="1" min="9" max="9" width="28.88"/>
    <col customWidth="1" min="10" max="12" width="9.5"/>
    <col customWidth="1" min="13" max="13" width="3.25"/>
    <col customWidth="1" min="15" max="15" width="28.88"/>
  </cols>
  <sheetData>
    <row r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>
      <c r="B2" s="2"/>
      <c r="C2" s="2"/>
      <c r="E2" s="4" t="s">
        <v>326</v>
      </c>
    </row>
    <row r="3">
      <c r="B3" s="2"/>
      <c r="C3" s="2"/>
    </row>
    <row r="4">
      <c r="A4" s="2"/>
      <c r="B4" s="2"/>
      <c r="C4" s="2"/>
    </row>
    <row r="5" ht="61.5" customHeight="1">
      <c r="A5" s="6"/>
      <c r="B5" s="2"/>
      <c r="C5" s="2"/>
    </row>
    <row r="6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>
      <c r="A7" s="6"/>
      <c r="B7" s="2"/>
      <c r="C7" s="2"/>
      <c r="D7" s="2"/>
      <c r="E7" s="2"/>
      <c r="F7" s="2"/>
      <c r="G7" s="2"/>
      <c r="H7" s="2"/>
      <c r="J7" s="7"/>
      <c r="K7" s="7"/>
      <c r="L7" s="7"/>
    </row>
    <row r="8" ht="46.5" customHeight="1">
      <c r="A8" s="6"/>
      <c r="B8" s="2"/>
      <c r="C8" s="2"/>
      <c r="D8" s="2"/>
      <c r="E8" s="2"/>
      <c r="F8" s="2"/>
      <c r="G8" s="2"/>
      <c r="H8" s="2"/>
      <c r="J8" s="7" t="s">
        <v>2</v>
      </c>
    </row>
    <row r="9" ht="46.5" customHeight="1">
      <c r="A9" s="8" t="s">
        <v>3</v>
      </c>
      <c r="B9" s="8" t="s">
        <v>4</v>
      </c>
      <c r="C9" s="8" t="s">
        <v>5</v>
      </c>
      <c r="E9" s="9"/>
      <c r="F9" s="9"/>
      <c r="G9" s="112" t="s">
        <v>6</v>
      </c>
      <c r="H9" s="11" t="s">
        <v>327</v>
      </c>
      <c r="I9" s="12"/>
      <c r="J9" s="113">
        <v>1.0</v>
      </c>
      <c r="K9" s="113">
        <v>2.0</v>
      </c>
      <c r="L9" s="113">
        <v>3.0</v>
      </c>
      <c r="M9" s="10" t="s">
        <v>8</v>
      </c>
      <c r="N9" s="14" t="s">
        <v>9</v>
      </c>
      <c r="O9" s="14" t="s">
        <v>10</v>
      </c>
      <c r="P9" s="15" t="s">
        <v>11</v>
      </c>
      <c r="Q9" s="15" t="s">
        <v>12</v>
      </c>
      <c r="R9" s="16" t="s">
        <v>13</v>
      </c>
      <c r="S9" s="16" t="s">
        <v>14</v>
      </c>
    </row>
    <row r="10" ht="46.5" customHeight="1">
      <c r="A10" s="17" t="s">
        <v>328</v>
      </c>
      <c r="B10" s="114" t="s">
        <v>329</v>
      </c>
      <c r="C10" s="115" t="s">
        <v>330</v>
      </c>
      <c r="D10" s="12"/>
      <c r="E10" s="20" t="s">
        <v>206</v>
      </c>
      <c r="F10" s="21"/>
      <c r="G10" s="116"/>
      <c r="H10" s="117" t="s">
        <v>331</v>
      </c>
      <c r="I10" s="118"/>
      <c r="J10" s="119"/>
      <c r="K10" s="119"/>
      <c r="L10" s="119"/>
      <c r="M10" s="116"/>
      <c r="N10" s="120">
        <v>1.0</v>
      </c>
      <c r="O10" s="121" t="s">
        <v>332</v>
      </c>
      <c r="P10" s="120">
        <v>14.0</v>
      </c>
      <c r="Q10" s="122">
        <v>34.0</v>
      </c>
      <c r="R10" s="123">
        <f>64+66+63+64+60+61+57+56+55+53+63+64+28+64+63+63+61</f>
        <v>1005</v>
      </c>
      <c r="S10" s="123">
        <f>47+66+46+56+54+51+53+51+45+59+35+45+63+56+29+32+58</f>
        <v>846</v>
      </c>
    </row>
    <row r="11" ht="46.5" customHeight="1">
      <c r="A11" s="17" t="s">
        <v>333</v>
      </c>
      <c r="B11" s="114" t="s">
        <v>334</v>
      </c>
      <c r="C11" s="115" t="s">
        <v>272</v>
      </c>
      <c r="D11" s="12"/>
      <c r="E11" s="100"/>
      <c r="F11" s="100"/>
      <c r="G11" s="31"/>
      <c r="H11" s="100"/>
      <c r="I11" s="118"/>
      <c r="J11" s="31"/>
      <c r="K11" s="31"/>
      <c r="L11" s="31"/>
      <c r="M11" s="31"/>
      <c r="N11" s="120">
        <v>2.0</v>
      </c>
      <c r="O11" s="121" t="s">
        <v>335</v>
      </c>
      <c r="P11" s="120">
        <v>12.0</v>
      </c>
      <c r="Q11" s="122">
        <v>30.0</v>
      </c>
      <c r="R11" s="123">
        <f>57+58+63+58+62+50+60+63+45+59+61+51+65+57+64+45+56</f>
        <v>974</v>
      </c>
      <c r="S11" s="123">
        <f>56+59+46+58+57+63+64+41+55+53+56+58+45+48+50+65+52</f>
        <v>926</v>
      </c>
    </row>
    <row r="12" ht="46.5" customHeight="1">
      <c r="A12" s="17" t="s">
        <v>336</v>
      </c>
      <c r="B12" s="114" t="s">
        <v>259</v>
      </c>
      <c r="C12" s="115" t="s">
        <v>264</v>
      </c>
      <c r="D12" s="12"/>
      <c r="E12" s="100"/>
      <c r="F12" s="100"/>
      <c r="G12" s="116"/>
      <c r="H12" s="100"/>
      <c r="I12" s="118"/>
      <c r="J12" s="119"/>
      <c r="K12" s="119"/>
      <c r="L12" s="119"/>
      <c r="M12" s="116"/>
      <c r="N12" s="120">
        <v>3.0</v>
      </c>
      <c r="O12" s="121" t="s">
        <v>329</v>
      </c>
      <c r="P12" s="120">
        <v>12.0</v>
      </c>
      <c r="Q12" s="122">
        <v>29.0</v>
      </c>
      <c r="R12" s="123">
        <f>54+66+46+55+54+61+63+56+59+59+61+59+63+55+58+46+61</f>
        <v>976</v>
      </c>
      <c r="S12" s="123">
        <f>57+58+63+58+60+59+60+54+58+49+57+50+48+49+50+55+55</f>
        <v>940</v>
      </c>
    </row>
    <row r="13" ht="46.5" customHeight="1">
      <c r="A13" s="17" t="s">
        <v>337</v>
      </c>
      <c r="B13" s="114" t="s">
        <v>338</v>
      </c>
      <c r="C13" s="115" t="s">
        <v>339</v>
      </c>
      <c r="D13" s="12"/>
      <c r="E13" s="31"/>
      <c r="F13" s="31"/>
      <c r="G13" s="31"/>
      <c r="H13" s="31"/>
      <c r="I13" s="118"/>
      <c r="J13" s="31"/>
      <c r="K13" s="31"/>
      <c r="L13" s="31"/>
      <c r="M13" s="31"/>
      <c r="N13" s="120">
        <v>4.0</v>
      </c>
      <c r="O13" s="121" t="s">
        <v>340</v>
      </c>
      <c r="P13" s="120">
        <v>11.0</v>
      </c>
      <c r="Q13" s="122">
        <v>33.0</v>
      </c>
      <c r="R13" s="123">
        <f>61+63+56+52+62+47+65+51+63+53+57+57+65+64+64+63+56</f>
        <v>999</v>
      </c>
      <c r="S13" s="123">
        <f>55+36+53+57+54+64+56+56+46+55+61+46+45+56+61+42+52</f>
        <v>895</v>
      </c>
    </row>
    <row r="14" ht="46.5" customHeight="1">
      <c r="A14" s="17" t="s">
        <v>341</v>
      </c>
      <c r="B14" s="114" t="s">
        <v>342</v>
      </c>
      <c r="C14" s="115" t="s">
        <v>343</v>
      </c>
      <c r="D14" s="12"/>
      <c r="E14" s="32" t="s">
        <v>17</v>
      </c>
      <c r="F14" s="33"/>
      <c r="G14" s="124"/>
      <c r="H14" s="125" t="s">
        <v>344</v>
      </c>
      <c r="I14" s="114"/>
      <c r="J14" s="126"/>
      <c r="K14" s="126"/>
      <c r="L14" s="126"/>
      <c r="M14" s="124"/>
      <c r="N14" s="120">
        <v>5.0</v>
      </c>
      <c r="O14" s="121" t="s">
        <v>345</v>
      </c>
      <c r="P14" s="120">
        <v>10.0</v>
      </c>
      <c r="Q14" s="122">
        <v>31.0</v>
      </c>
      <c r="R14" s="123">
        <f>50+63+63+63+54+64+56+63+46+44+59+57+63+49+64+63+58</f>
        <v>979</v>
      </c>
      <c r="S14" s="123">
        <f>53+36+55+53+62+47+65+46+63+61+52+52+28+55+50+51+61</f>
        <v>890</v>
      </c>
    </row>
    <row r="15" ht="46.5" customHeight="1">
      <c r="A15" s="17" t="s">
        <v>346</v>
      </c>
      <c r="B15" s="114" t="s">
        <v>347</v>
      </c>
      <c r="C15" s="115" t="s">
        <v>348</v>
      </c>
      <c r="D15" s="12"/>
      <c r="E15" s="100"/>
      <c r="F15" s="100"/>
      <c r="G15" s="31"/>
      <c r="H15" s="100"/>
      <c r="I15" s="114"/>
      <c r="J15" s="31"/>
      <c r="K15" s="31"/>
      <c r="L15" s="31"/>
      <c r="M15" s="31"/>
      <c r="N15" s="120">
        <v>6.0</v>
      </c>
      <c r="O15" s="121" t="s">
        <v>259</v>
      </c>
      <c r="P15" s="120">
        <v>10.0</v>
      </c>
      <c r="Q15" s="122">
        <v>31.0</v>
      </c>
      <c r="R15" s="123">
        <f>58+55+57+58+57+31+64+63+55+63+52+57+63+56+63+65+62</f>
        <v>979</v>
      </c>
      <c r="S15" s="123">
        <f>56+60+45+55+62+63+60+41+45+44+59+52+48+64+43+45+57</f>
        <v>899</v>
      </c>
    </row>
    <row r="16" ht="46.5" customHeight="1">
      <c r="A16" s="17" t="s">
        <v>349</v>
      </c>
      <c r="B16" s="114" t="s">
        <v>20</v>
      </c>
      <c r="C16" s="115" t="s">
        <v>87</v>
      </c>
      <c r="D16" s="12"/>
      <c r="E16" s="100"/>
      <c r="F16" s="100"/>
      <c r="G16" s="124"/>
      <c r="H16" s="100"/>
      <c r="I16" s="114"/>
      <c r="J16" s="126"/>
      <c r="K16" s="126"/>
      <c r="L16" s="126"/>
      <c r="M16" s="124"/>
      <c r="N16" s="120">
        <v>7.0</v>
      </c>
      <c r="O16" s="121" t="s">
        <v>350</v>
      </c>
      <c r="P16" s="120">
        <v>10.0</v>
      </c>
      <c r="Q16" s="122">
        <v>30.0</v>
      </c>
      <c r="R16" s="123">
        <f>57+59+53+58+54+64+65+56+60+61+60+45+63+53+43+63+52</f>
        <v>966</v>
      </c>
      <c r="S16" s="123">
        <f>56+54+56+55+60+47+56+63+42+44+56+64+42+46+63+32+56</f>
        <v>892</v>
      </c>
    </row>
    <row r="17" ht="46.5" customHeight="1">
      <c r="A17" s="17" t="s">
        <v>351</v>
      </c>
      <c r="B17" s="114" t="s">
        <v>352</v>
      </c>
      <c r="C17" s="115" t="s">
        <v>353</v>
      </c>
      <c r="D17" s="12"/>
      <c r="E17" s="31"/>
      <c r="F17" s="31"/>
      <c r="G17" s="31"/>
      <c r="H17" s="31"/>
      <c r="I17" s="114"/>
      <c r="J17" s="31"/>
      <c r="K17" s="31"/>
      <c r="L17" s="31"/>
      <c r="M17" s="31"/>
      <c r="N17" s="120">
        <v>8.0</v>
      </c>
      <c r="O17" s="121" t="s">
        <v>338</v>
      </c>
      <c r="P17" s="120">
        <v>10.0</v>
      </c>
      <c r="Q17" s="122">
        <v>30.0</v>
      </c>
      <c r="R17" s="123">
        <f>57+50+63+44+61+47+63+63+55+60+52+52+63+48+63+55+57</f>
        <v>953</v>
      </c>
      <c r="S17" s="123">
        <f>54+59+41+54+58+64+60+46+56+59+59+57+47+57+40+46+62</f>
        <v>919</v>
      </c>
    </row>
    <row r="18" ht="46.5" customHeight="1">
      <c r="A18" s="17" t="s">
        <v>354</v>
      </c>
      <c r="B18" s="114" t="s">
        <v>355</v>
      </c>
      <c r="C18" s="115" t="s">
        <v>356</v>
      </c>
      <c r="D18" s="12"/>
      <c r="E18" s="20" t="s">
        <v>206</v>
      </c>
      <c r="F18" s="21"/>
      <c r="G18" s="116"/>
      <c r="H18" s="117" t="s">
        <v>357</v>
      </c>
      <c r="I18" s="118"/>
      <c r="J18" s="119"/>
      <c r="K18" s="119"/>
      <c r="L18" s="119"/>
      <c r="M18" s="116"/>
      <c r="N18" s="127">
        <v>9.0</v>
      </c>
      <c r="O18" s="128" t="s">
        <v>251</v>
      </c>
      <c r="P18" s="127">
        <v>10.0</v>
      </c>
      <c r="Q18" s="129">
        <v>29.0</v>
      </c>
      <c r="R18" s="130">
        <f>57+58+63+55+63+61+53+63+45+59+60+60+47+53+61+63+67</f>
        <v>988</v>
      </c>
      <c r="S18" s="130">
        <f>54+66+34+58+48+51+57+56+55+60+56+62+63+63+64+42+62</f>
        <v>951</v>
      </c>
    </row>
    <row r="19" ht="46.5" customHeight="1">
      <c r="A19" s="17" t="s">
        <v>358</v>
      </c>
      <c r="B19" s="114" t="s">
        <v>280</v>
      </c>
      <c r="C19" s="115" t="s">
        <v>305</v>
      </c>
      <c r="D19" s="12"/>
      <c r="E19" s="100"/>
      <c r="F19" s="100"/>
      <c r="G19" s="31"/>
      <c r="H19" s="100"/>
      <c r="I19" s="118"/>
      <c r="J19" s="31"/>
      <c r="K19" s="31"/>
      <c r="L19" s="31"/>
      <c r="M19" s="31"/>
      <c r="N19" s="127">
        <v>10.0</v>
      </c>
      <c r="O19" s="128" t="s">
        <v>334</v>
      </c>
      <c r="P19" s="127">
        <v>9.0</v>
      </c>
      <c r="Q19" s="129">
        <v>31.0</v>
      </c>
      <c r="R19" s="130">
        <f>54+59+63+54+65+59+51+44+42+55+63+51+63+63+63+63+55</f>
        <v>967</v>
      </c>
      <c r="S19" s="130">
        <f>57+58+41+44+53+61+61+63+60+53+35+58+47+53+43+52+61</f>
        <v>900</v>
      </c>
    </row>
    <row r="20" ht="46.5" customHeight="1">
      <c r="A20" s="17" t="s">
        <v>359</v>
      </c>
      <c r="B20" s="114" t="s">
        <v>360</v>
      </c>
      <c r="C20" s="115" t="s">
        <v>67</v>
      </c>
      <c r="D20" s="12"/>
      <c r="E20" s="100"/>
      <c r="F20" s="100"/>
      <c r="G20" s="116"/>
      <c r="H20" s="100"/>
      <c r="I20" s="118"/>
      <c r="J20" s="119"/>
      <c r="K20" s="119"/>
      <c r="L20" s="119"/>
      <c r="M20" s="116"/>
      <c r="N20" s="127">
        <v>11.0</v>
      </c>
      <c r="O20" s="128" t="s">
        <v>361</v>
      </c>
      <c r="P20" s="127">
        <v>9.0</v>
      </c>
      <c r="Q20" s="129">
        <v>26.0</v>
      </c>
      <c r="R20" s="130">
        <f>55+36+63+64+54+63+61+51+59+60+61+45+45+61+50+42+61</f>
        <v>931</v>
      </c>
      <c r="S20" s="130">
        <f>61+63+34+56+62+50+51+56+58+59+56+64+65+63+58+63+58</f>
        <v>977</v>
      </c>
    </row>
    <row r="21" ht="46.5" customHeight="1">
      <c r="A21" s="17" t="s">
        <v>362</v>
      </c>
      <c r="B21" s="114" t="s">
        <v>292</v>
      </c>
      <c r="C21" s="115" t="s">
        <v>308</v>
      </c>
      <c r="D21" s="12"/>
      <c r="E21" s="31"/>
      <c r="F21" s="31"/>
      <c r="G21" s="31"/>
      <c r="H21" s="31"/>
      <c r="I21" s="118"/>
      <c r="J21" s="31"/>
      <c r="K21" s="31"/>
      <c r="L21" s="31"/>
      <c r="M21" s="31"/>
      <c r="N21" s="127">
        <v>12.0</v>
      </c>
      <c r="O21" s="128" t="s">
        <v>265</v>
      </c>
      <c r="P21" s="127">
        <v>9.0</v>
      </c>
      <c r="Q21" s="129">
        <v>22.0</v>
      </c>
      <c r="R21" s="130">
        <f>47+60+41+56+62+63+56+44+56+49+35+64+63+48+50+51+56</f>
        <v>901</v>
      </c>
      <c r="S21" s="130">
        <f>64+55+63+64+57+31+65+63+55+59+63+45+42+57+58+63+52</f>
        <v>956</v>
      </c>
    </row>
    <row r="22" ht="46.5" customHeight="1">
      <c r="A22" s="17" t="s">
        <v>363</v>
      </c>
      <c r="B22" s="114" t="s">
        <v>270</v>
      </c>
      <c r="C22" s="115" t="s">
        <v>288</v>
      </c>
      <c r="D22" s="12"/>
      <c r="E22" s="32" t="s">
        <v>17</v>
      </c>
      <c r="F22" s="33"/>
      <c r="G22" s="124"/>
      <c r="H22" s="117" t="s">
        <v>364</v>
      </c>
      <c r="I22" s="114"/>
      <c r="J22" s="126"/>
      <c r="K22" s="126"/>
      <c r="L22" s="126"/>
      <c r="M22" s="124"/>
      <c r="N22" s="127">
        <v>13.0</v>
      </c>
      <c r="O22" s="128" t="s">
        <v>347</v>
      </c>
      <c r="P22" s="127">
        <v>8.0</v>
      </c>
      <c r="Q22" s="129">
        <v>27.0</v>
      </c>
      <c r="R22" s="130">
        <f>61+59+45+58+58+63+63+63+55+44+59+59+48+53+50+65+55</f>
        <v>958</v>
      </c>
      <c r="S22" s="130">
        <f>55+50+57+58+61+31+42+44+56+61+55+50+63+63+64+45+61</f>
        <v>916</v>
      </c>
    </row>
    <row r="23" ht="46.5" customHeight="1">
      <c r="A23" s="17" t="s">
        <v>365</v>
      </c>
      <c r="B23" s="114" t="s">
        <v>251</v>
      </c>
      <c r="C23" s="115" t="s">
        <v>282</v>
      </c>
      <c r="D23" s="12"/>
      <c r="E23" s="100"/>
      <c r="F23" s="100"/>
      <c r="G23" s="31"/>
      <c r="H23" s="100"/>
      <c r="I23" s="114"/>
      <c r="J23" s="31"/>
      <c r="K23" s="31"/>
      <c r="L23" s="31"/>
      <c r="M23" s="31"/>
      <c r="N23" s="127">
        <v>14.0</v>
      </c>
      <c r="O23" s="128" t="s">
        <v>366</v>
      </c>
      <c r="P23" s="127">
        <v>8.0</v>
      </c>
      <c r="Q23" s="129">
        <v>25.0</v>
      </c>
      <c r="R23" s="130">
        <f>56+55+45+56+48+63+60+54+60+59+61+60+64+63+64+55+52</f>
        <v>975</v>
      </c>
      <c r="S23" s="130">
        <f>57+60+57+64+63+50+63+56+42+53+57+62+62+61+61+46+56</f>
        <v>970</v>
      </c>
    </row>
    <row r="24" ht="46.5" customHeight="1">
      <c r="A24" s="17" t="s">
        <v>367</v>
      </c>
      <c r="B24" s="114" t="s">
        <v>340</v>
      </c>
      <c r="C24" s="115" t="s">
        <v>276</v>
      </c>
      <c r="D24" s="12"/>
      <c r="E24" s="100"/>
      <c r="F24" s="100"/>
      <c r="G24" s="124"/>
      <c r="H24" s="100"/>
      <c r="I24" s="114"/>
      <c r="J24" s="126"/>
      <c r="K24" s="126"/>
      <c r="L24" s="126"/>
      <c r="M24" s="124"/>
      <c r="N24" s="127">
        <v>15.0</v>
      </c>
      <c r="O24" s="128" t="s">
        <v>342</v>
      </c>
      <c r="P24" s="127">
        <v>8.0</v>
      </c>
      <c r="Q24" s="129">
        <v>25.0</v>
      </c>
      <c r="R24" s="130">
        <f>56+50+56+54+63+51+64+63+58+44+56+46+63+55+43+51+61</f>
        <v>934</v>
      </c>
      <c r="S24" s="130">
        <f>58+59+53+44+48+61+60+44+59+63+60+57+28+49+63+63+55</f>
        <v>924</v>
      </c>
    </row>
    <row r="25" ht="46.5" customHeight="1">
      <c r="A25" s="17" t="s">
        <v>368</v>
      </c>
      <c r="B25" s="114" t="s">
        <v>345</v>
      </c>
      <c r="C25" s="115" t="s">
        <v>369</v>
      </c>
      <c r="D25" s="12"/>
      <c r="E25" s="31"/>
      <c r="F25" s="31"/>
      <c r="G25" s="31"/>
      <c r="H25" s="31"/>
      <c r="I25" s="114"/>
      <c r="J25" s="31"/>
      <c r="K25" s="31"/>
      <c r="L25" s="31"/>
      <c r="M25" s="31"/>
      <c r="N25" s="127">
        <v>16.0</v>
      </c>
      <c r="O25" s="128" t="s">
        <v>20</v>
      </c>
      <c r="P25" s="127">
        <v>8.0</v>
      </c>
      <c r="Q25" s="129">
        <v>24.0</v>
      </c>
      <c r="R25" s="130">
        <f>55+54+55+57+65+50+42+54+62+61+56+58+48+56+63+63+62</f>
        <v>961</v>
      </c>
      <c r="S25" s="130">
        <f>61+59+63+52+53+63+63+56+56+44+60+51+63+64+40+51+57</f>
        <v>956</v>
      </c>
    </row>
    <row r="26" ht="46.5" customHeight="1">
      <c r="A26" s="17" t="s">
        <v>370</v>
      </c>
      <c r="B26" s="114" t="s">
        <v>242</v>
      </c>
      <c r="C26" s="115" t="s">
        <v>243</v>
      </c>
      <c r="D26" s="12"/>
      <c r="E26" s="20" t="s">
        <v>206</v>
      </c>
      <c r="F26" s="21"/>
      <c r="G26" s="116"/>
      <c r="H26" s="117" t="s">
        <v>371</v>
      </c>
      <c r="I26" s="118"/>
      <c r="J26" s="119"/>
      <c r="K26" s="119"/>
      <c r="L26" s="119"/>
      <c r="M26" s="116"/>
      <c r="N26" s="26">
        <v>17.0</v>
      </c>
      <c r="O26" s="114" t="s">
        <v>355</v>
      </c>
      <c r="P26" s="26">
        <v>8.0</v>
      </c>
      <c r="Q26" s="131">
        <v>21.0</v>
      </c>
      <c r="R26" s="132">
        <f>53+59+41+52+57+61+60+63+62+53+59+62+42+61+40+63+62</f>
        <v>950</v>
      </c>
      <c r="S26" s="132">
        <f>50+54+63+57+62+59+63+56+56+59+52+60+63+63+63+52+67</f>
        <v>999</v>
      </c>
    </row>
    <row r="27" ht="46.5" customHeight="1">
      <c r="A27" s="17" t="s">
        <v>372</v>
      </c>
      <c r="B27" s="114" t="s">
        <v>62</v>
      </c>
      <c r="C27" s="115" t="s">
        <v>373</v>
      </c>
      <c r="D27" s="12"/>
      <c r="E27" s="100"/>
      <c r="F27" s="100"/>
      <c r="G27" s="31"/>
      <c r="H27" s="100"/>
      <c r="I27" s="118"/>
      <c r="J27" s="31"/>
      <c r="K27" s="31"/>
      <c r="L27" s="31"/>
      <c r="M27" s="31"/>
      <c r="N27" s="26">
        <v>18.0</v>
      </c>
      <c r="O27" s="114" t="s">
        <v>270</v>
      </c>
      <c r="P27" s="26">
        <v>7.0</v>
      </c>
      <c r="Q27" s="131">
        <v>22.0</v>
      </c>
      <c r="R27" s="132">
        <f>58+58+34+63+62+46+53+41+58+59+56+52+45+63+50+52+52</f>
        <v>902</v>
      </c>
      <c r="S27" s="132">
        <f>56+59+63+53+54+57+57+63+59+49+61+57+65+53+64+63+56</f>
        <v>989</v>
      </c>
    </row>
    <row r="28" ht="46.5" customHeight="1">
      <c r="A28" s="17" t="s">
        <v>374</v>
      </c>
      <c r="B28" s="114" t="s">
        <v>361</v>
      </c>
      <c r="C28" s="115" t="s">
        <v>209</v>
      </c>
      <c r="D28" s="12"/>
      <c r="E28" s="100"/>
      <c r="F28" s="100"/>
      <c r="G28" s="116"/>
      <c r="H28" s="100"/>
      <c r="I28" s="118"/>
      <c r="J28" s="119"/>
      <c r="K28" s="119"/>
      <c r="L28" s="119"/>
      <c r="M28" s="116"/>
      <c r="N28" s="26">
        <v>19.0</v>
      </c>
      <c r="O28" s="114" t="s">
        <v>292</v>
      </c>
      <c r="P28" s="26">
        <v>7.0</v>
      </c>
      <c r="Q28" s="131">
        <v>21.0</v>
      </c>
      <c r="R28" s="132">
        <f>47+36+63+58+53+31+51+56+63+44+55+62+64+57+61+32+52</f>
        <v>885</v>
      </c>
      <c r="S28" s="132">
        <f>64+63+55+58+65+63+61+51+46+63+59+60+62+48+64+63+56</f>
        <v>1001</v>
      </c>
    </row>
    <row r="29" ht="46.5" customHeight="1">
      <c r="A29" s="17" t="s">
        <v>375</v>
      </c>
      <c r="B29" s="114" t="s">
        <v>350</v>
      </c>
      <c r="C29" s="115" t="s">
        <v>238</v>
      </c>
      <c r="D29" s="12"/>
      <c r="E29" s="31"/>
      <c r="F29" s="31"/>
      <c r="G29" s="31"/>
      <c r="H29" s="31"/>
      <c r="I29" s="118"/>
      <c r="J29" s="31"/>
      <c r="K29" s="31"/>
      <c r="L29" s="31"/>
      <c r="M29" s="31"/>
      <c r="N29" s="26">
        <v>20.0</v>
      </c>
      <c r="O29" s="114" t="s">
        <v>242</v>
      </c>
      <c r="P29" s="26">
        <v>7.0</v>
      </c>
      <c r="Q29" s="131">
        <v>20.0</v>
      </c>
      <c r="R29" s="132">
        <f>56+58+57+44+60+57+63+46+46+49+56+58+28+63+29+32+56</f>
        <v>858</v>
      </c>
      <c r="S29" s="132">
        <f>58+66+45+54+54+46+42+63+63+59+61+51+63+61+63+63+52</f>
        <v>964</v>
      </c>
    </row>
    <row r="30" ht="46.5" customHeight="1">
      <c r="A30" s="17" t="s">
        <v>376</v>
      </c>
      <c r="B30" s="114" t="s">
        <v>332</v>
      </c>
      <c r="C30" s="115" t="s">
        <v>377</v>
      </c>
      <c r="D30" s="12"/>
      <c r="E30" s="32" t="s">
        <v>17</v>
      </c>
      <c r="F30" s="33"/>
      <c r="G30" s="124"/>
      <c r="H30" s="117" t="s">
        <v>378</v>
      </c>
      <c r="I30" s="114"/>
      <c r="J30" s="126"/>
      <c r="K30" s="126"/>
      <c r="L30" s="126"/>
      <c r="M30" s="124"/>
      <c r="N30" s="26">
        <v>21.0</v>
      </c>
      <c r="O30" s="114" t="s">
        <v>280</v>
      </c>
      <c r="P30" s="26">
        <v>6.0</v>
      </c>
      <c r="Q30" s="131">
        <v>20.0</v>
      </c>
      <c r="R30" s="132">
        <f>50+59+53+57+61+57+57+41+56+59+59+57+62+46+58+45+62</f>
        <v>939</v>
      </c>
      <c r="S30" s="132">
        <f>53+58+56+52+58+46+53+63+55+60+55+46+64+53+50+65+67</f>
        <v>954</v>
      </c>
    </row>
    <row r="31" ht="46.5" customHeight="1">
      <c r="A31" s="17" t="s">
        <v>379</v>
      </c>
      <c r="B31" s="114" t="s">
        <v>265</v>
      </c>
      <c r="C31" s="115" t="s">
        <v>310</v>
      </c>
      <c r="D31" s="12"/>
      <c r="E31" s="100"/>
      <c r="F31" s="100"/>
      <c r="G31" s="31"/>
      <c r="H31" s="100"/>
      <c r="I31" s="114"/>
      <c r="J31" s="31"/>
      <c r="K31" s="31"/>
      <c r="L31" s="31"/>
      <c r="M31" s="31"/>
      <c r="N31" s="26">
        <v>22.0</v>
      </c>
      <c r="O31" s="114" t="s">
        <v>62</v>
      </c>
      <c r="P31" s="26">
        <v>4.0</v>
      </c>
      <c r="Q31" s="131">
        <v>19.0</v>
      </c>
      <c r="R31" s="132">
        <f>53+59+55+53+48+46+61+46+42+63+57+50+47+46+63+46+58</f>
        <v>893</v>
      </c>
      <c r="S31" s="132">
        <f>50+50+63+63+63+57+51+63+60+44+61+59+63+53+29+55+61</f>
        <v>945</v>
      </c>
    </row>
    <row r="32" ht="46.5" customHeight="1">
      <c r="A32" s="17" t="s">
        <v>380</v>
      </c>
      <c r="B32" s="114" t="s">
        <v>366</v>
      </c>
      <c r="C32" s="115" t="s">
        <v>381</v>
      </c>
      <c r="D32" s="12"/>
      <c r="E32" s="100"/>
      <c r="F32" s="100"/>
      <c r="G32" s="124"/>
      <c r="H32" s="100"/>
      <c r="I32" s="114"/>
      <c r="J32" s="126"/>
      <c r="K32" s="126"/>
      <c r="L32" s="126"/>
      <c r="M32" s="124"/>
      <c r="N32" s="26">
        <v>23.0</v>
      </c>
      <c r="O32" s="114" t="s">
        <v>352</v>
      </c>
      <c r="P32" s="26">
        <v>4.0</v>
      </c>
      <c r="Q32" s="131">
        <v>15.0</v>
      </c>
      <c r="R32" s="132">
        <f>64+54+34+53+53+59+60+56+56+53+35+46+42+53+29+42+57</f>
        <v>846</v>
      </c>
      <c r="S32" s="132">
        <f>47+59+63+63+65+61+64+54+62+55+63+57+63+46+63+63+62</f>
        <v>1010</v>
      </c>
    </row>
    <row r="33" ht="46.5" customHeight="1">
      <c r="A33" s="17" t="s">
        <v>382</v>
      </c>
      <c r="B33" s="114" t="s">
        <v>335</v>
      </c>
      <c r="C33" s="115" t="s">
        <v>383</v>
      </c>
      <c r="D33" s="12"/>
      <c r="E33" s="31"/>
      <c r="F33" s="31"/>
      <c r="G33" s="31"/>
      <c r="H33" s="31"/>
      <c r="I33" s="114"/>
      <c r="J33" s="31"/>
      <c r="K33" s="31"/>
      <c r="L33" s="31"/>
      <c r="M33" s="31"/>
      <c r="N33" s="26">
        <v>24.0</v>
      </c>
      <c r="O33" s="114" t="s">
        <v>360</v>
      </c>
      <c r="P33" s="26">
        <v>3.0</v>
      </c>
      <c r="Q33" s="131">
        <v>19.0</v>
      </c>
      <c r="R33" s="132">
        <f>56+60+46+58+58+51+42+56+56+55+55+50+62+49+40+52+67</f>
        <v>913</v>
      </c>
      <c r="S33" s="132">
        <f>57+55+63+58+61+61+63+63+62+53+59+59+64+55+63+63+62</f>
        <v>1021</v>
      </c>
    </row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46.5" customHeight="1"/>
    <row r="41" ht="46.5" customHeight="1"/>
    <row r="42" ht="46.5" customHeight="1"/>
    <row r="43" ht="46.5" customHeight="1"/>
    <row r="44" ht="46.5" customHeight="1"/>
    <row r="45" ht="46.5" customHeight="1"/>
    <row r="46" ht="46.5" customHeight="1"/>
    <row r="47" ht="46.5" customHeight="1"/>
    <row r="48" ht="46.5" customHeight="1"/>
    <row r="49" ht="46.5" customHeight="1"/>
    <row r="50" ht="46.5" customHeight="1"/>
    <row r="51" ht="46.5" customHeight="1"/>
    <row r="52" ht="46.5" customHeight="1"/>
    <row r="53" ht="46.5" customHeight="1"/>
    <row r="54" ht="46.5" customHeight="1"/>
    <row r="55" ht="46.5" customHeight="1"/>
    <row r="56" ht="46.5" customHeight="1"/>
    <row r="57" ht="46.5" customHeight="1"/>
    <row r="58" ht="46.5" customHeight="1"/>
    <row r="59" ht="46.5" customHeight="1"/>
    <row r="60" ht="46.5" customHeight="1"/>
    <row r="61" ht="46.5" customHeight="1"/>
    <row r="62" ht="46.5" customHeight="1"/>
    <row r="63" ht="46.5" customHeight="1"/>
    <row r="64" ht="46.5" customHeight="1"/>
    <row r="65" ht="46.5" customHeight="1"/>
    <row r="66" ht="46.5" customHeight="1"/>
    <row r="67" ht="46.5" customHeight="1"/>
    <row r="68" ht="46.5" customHeight="1"/>
    <row r="69" ht="46.5" customHeight="1"/>
    <row r="70" ht="46.5" customHeight="1"/>
    <row r="71" ht="46.5" customHeight="1"/>
    <row r="72" ht="46.5" customHeight="1"/>
    <row r="73" ht="46.5" customHeight="1"/>
    <row r="74" ht="46.5" customHeight="1"/>
    <row r="75" ht="46.5" customHeight="1"/>
  </sheetData>
  <mergeCells count="106">
    <mergeCell ref="H22:H25"/>
    <mergeCell ref="G26:G27"/>
    <mergeCell ref="H26:H29"/>
    <mergeCell ref="G28:G29"/>
    <mergeCell ref="G30:G31"/>
    <mergeCell ref="H30:H33"/>
    <mergeCell ref="G32:G33"/>
    <mergeCell ref="G10:G11"/>
    <mergeCell ref="H10:H13"/>
    <mergeCell ref="G12:G13"/>
    <mergeCell ref="G14:G15"/>
    <mergeCell ref="H14:H17"/>
    <mergeCell ref="G16:G17"/>
    <mergeCell ref="H18:H21"/>
    <mergeCell ref="G18:G19"/>
    <mergeCell ref="G20:G21"/>
    <mergeCell ref="E22:E25"/>
    <mergeCell ref="F22:F25"/>
    <mergeCell ref="G22:G23"/>
    <mergeCell ref="G24:G25"/>
    <mergeCell ref="K24:K25"/>
    <mergeCell ref="J32:J33"/>
    <mergeCell ref="K32:K33"/>
    <mergeCell ref="J24:J25"/>
    <mergeCell ref="J26:J27"/>
    <mergeCell ref="K26:K27"/>
    <mergeCell ref="J28:J29"/>
    <mergeCell ref="K28:K29"/>
    <mergeCell ref="J30:J31"/>
    <mergeCell ref="K30:K31"/>
    <mergeCell ref="L18:L19"/>
    <mergeCell ref="L20:L21"/>
    <mergeCell ref="L24:L25"/>
    <mergeCell ref="L26:L27"/>
    <mergeCell ref="L28:L29"/>
    <mergeCell ref="L30:L31"/>
    <mergeCell ref="L32:L33"/>
    <mergeCell ref="M20:M21"/>
    <mergeCell ref="M24:M25"/>
    <mergeCell ref="M26:M27"/>
    <mergeCell ref="M28:M29"/>
    <mergeCell ref="M30:M31"/>
    <mergeCell ref="M32:M33"/>
    <mergeCell ref="L12:L13"/>
    <mergeCell ref="M12:M13"/>
    <mergeCell ref="L14:L15"/>
    <mergeCell ref="M14:M15"/>
    <mergeCell ref="L16:L17"/>
    <mergeCell ref="M16:M17"/>
    <mergeCell ref="M18:M19"/>
    <mergeCell ref="C11:D11"/>
    <mergeCell ref="C12:D12"/>
    <mergeCell ref="C14:D14"/>
    <mergeCell ref="E14:E17"/>
    <mergeCell ref="F14:F17"/>
    <mergeCell ref="C15:D15"/>
    <mergeCell ref="C16:D16"/>
    <mergeCell ref="C17:D17"/>
    <mergeCell ref="C18:D18"/>
    <mergeCell ref="E18:E21"/>
    <mergeCell ref="F18:F21"/>
    <mergeCell ref="C19:D19"/>
    <mergeCell ref="C20:D20"/>
    <mergeCell ref="C21:D21"/>
    <mergeCell ref="C29:D29"/>
    <mergeCell ref="C30:D30"/>
    <mergeCell ref="E30:E33"/>
    <mergeCell ref="F30:F33"/>
    <mergeCell ref="C31:D31"/>
    <mergeCell ref="C32:D32"/>
    <mergeCell ref="C33:D33"/>
    <mergeCell ref="C24:D24"/>
    <mergeCell ref="C25:D25"/>
    <mergeCell ref="C26:D26"/>
    <mergeCell ref="E26:E29"/>
    <mergeCell ref="F26:F29"/>
    <mergeCell ref="C27:D27"/>
    <mergeCell ref="C28:D28"/>
    <mergeCell ref="J10:J11"/>
    <mergeCell ref="K10:K11"/>
    <mergeCell ref="L10:L11"/>
    <mergeCell ref="M10:M11"/>
    <mergeCell ref="E2:S5"/>
    <mergeCell ref="J8:L8"/>
    <mergeCell ref="C9:D9"/>
    <mergeCell ref="H9:I9"/>
    <mergeCell ref="C10:D10"/>
    <mergeCell ref="E10:E13"/>
    <mergeCell ref="F10:F13"/>
    <mergeCell ref="C13:D13"/>
    <mergeCell ref="J18:J19"/>
    <mergeCell ref="J20:J21"/>
    <mergeCell ref="J22:J23"/>
    <mergeCell ref="K20:K21"/>
    <mergeCell ref="K22:K23"/>
    <mergeCell ref="L22:L23"/>
    <mergeCell ref="M22:M23"/>
    <mergeCell ref="J12:J13"/>
    <mergeCell ref="K12:K13"/>
    <mergeCell ref="J14:J15"/>
    <mergeCell ref="K14:K15"/>
    <mergeCell ref="J16:J17"/>
    <mergeCell ref="K16:K17"/>
    <mergeCell ref="K18:K19"/>
    <mergeCell ref="C22:D22"/>
    <mergeCell ref="C23:D23"/>
  </mergeCells>
  <printOptions horizontalCentered="1"/>
  <pageMargins bottom="0.75" footer="0.0" header="0.0" left="0.7" right="0.7" top="0.75"/>
  <pageSetup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>
      <c r="B2" s="2"/>
      <c r="C2" s="2"/>
      <c r="E2" s="4" t="s">
        <v>326</v>
      </c>
    </row>
    <row r="3">
      <c r="B3" s="2"/>
      <c r="C3" s="2"/>
    </row>
    <row r="4">
      <c r="A4" s="2"/>
      <c r="B4" s="2"/>
      <c r="C4" s="2"/>
    </row>
    <row r="5" ht="48.0" customHeight="1">
      <c r="A5" s="6"/>
      <c r="B5" s="2"/>
      <c r="C5" s="2"/>
    </row>
    <row r="6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>
      <c r="A7" s="6"/>
      <c r="B7" s="2"/>
      <c r="C7" s="2"/>
      <c r="D7" s="2"/>
      <c r="E7" s="2"/>
      <c r="F7" s="2"/>
      <c r="G7" s="2"/>
      <c r="H7" s="2"/>
      <c r="J7" s="7" t="s">
        <v>2</v>
      </c>
    </row>
    <row r="8">
      <c r="A8" s="8" t="s">
        <v>3</v>
      </c>
      <c r="B8" s="8" t="s">
        <v>4</v>
      </c>
      <c r="C8" s="8" t="s">
        <v>5</v>
      </c>
      <c r="E8" s="9"/>
      <c r="F8" s="9"/>
      <c r="G8" s="112" t="s">
        <v>6</v>
      </c>
      <c r="H8" s="11" t="s">
        <v>384</v>
      </c>
      <c r="I8" s="12"/>
      <c r="J8" s="113">
        <v>1.0</v>
      </c>
      <c r="K8" s="113">
        <v>2.0</v>
      </c>
      <c r="L8" s="113">
        <v>3.0</v>
      </c>
      <c r="M8" s="10" t="s">
        <v>8</v>
      </c>
      <c r="N8" s="14" t="s">
        <v>9</v>
      </c>
      <c r="O8" s="14" t="s">
        <v>10</v>
      </c>
      <c r="P8" s="15" t="s">
        <v>11</v>
      </c>
      <c r="Q8" s="15" t="s">
        <v>12</v>
      </c>
      <c r="R8" s="16" t="s">
        <v>13</v>
      </c>
      <c r="S8" s="16" t="s">
        <v>14</v>
      </c>
    </row>
    <row r="9">
      <c r="A9" s="17" t="s">
        <v>328</v>
      </c>
      <c r="B9" s="114" t="s">
        <v>329</v>
      </c>
      <c r="C9" s="115" t="s">
        <v>330</v>
      </c>
      <c r="D9" s="12"/>
      <c r="E9" s="46" t="s">
        <v>206</v>
      </c>
      <c r="F9" s="47">
        <v>0.7291666666666666</v>
      </c>
      <c r="G9" s="133">
        <v>0.0</v>
      </c>
      <c r="H9" s="134" t="s">
        <v>385</v>
      </c>
      <c r="I9" s="135" t="s">
        <v>360</v>
      </c>
      <c r="J9" s="136">
        <v>17.0</v>
      </c>
      <c r="K9" s="136">
        <v>18.0</v>
      </c>
      <c r="L9" s="136">
        <v>21.0</v>
      </c>
      <c r="M9" s="133">
        <v>1.0</v>
      </c>
      <c r="N9" s="26">
        <v>1.0</v>
      </c>
      <c r="O9" s="114" t="s">
        <v>332</v>
      </c>
      <c r="P9" s="26">
        <v>14.0</v>
      </c>
      <c r="Q9" s="131">
        <v>34.0</v>
      </c>
      <c r="R9" s="132">
        <f>64+66+63+64+60+61+57+56+55+53+63+64+28+64+63+63+61</f>
        <v>1005</v>
      </c>
      <c r="S9" s="132">
        <f>47+66+46+56+54+51+53+51+45+59+35+45+63+56+29+32+58</f>
        <v>846</v>
      </c>
    </row>
    <row r="10">
      <c r="A10" s="17" t="s">
        <v>333</v>
      </c>
      <c r="B10" s="114" t="s">
        <v>334</v>
      </c>
      <c r="C10" s="115" t="s">
        <v>272</v>
      </c>
      <c r="D10" s="12"/>
      <c r="E10" s="100"/>
      <c r="F10" s="100"/>
      <c r="G10" s="31"/>
      <c r="H10" s="100"/>
      <c r="I10" s="135" t="s">
        <v>366</v>
      </c>
      <c r="J10" s="31"/>
      <c r="K10" s="31"/>
      <c r="L10" s="31"/>
      <c r="M10" s="31"/>
      <c r="N10" s="26">
        <v>2.0</v>
      </c>
      <c r="O10" s="114" t="s">
        <v>335</v>
      </c>
      <c r="P10" s="26">
        <v>12.0</v>
      </c>
      <c r="Q10" s="131">
        <v>30.0</v>
      </c>
      <c r="R10" s="132">
        <f>57+58+63+58+62+50+60+63+45+59+61+51+65+57+64+45+56</f>
        <v>974</v>
      </c>
      <c r="S10" s="132">
        <f>56+59+46+58+57+63+64+41+55+53+56+58+45+48+50+65+52</f>
        <v>926</v>
      </c>
    </row>
    <row r="11">
      <c r="A11" s="17" t="s">
        <v>336</v>
      </c>
      <c r="B11" s="114" t="s">
        <v>259</v>
      </c>
      <c r="C11" s="115" t="s">
        <v>264</v>
      </c>
      <c r="D11" s="12"/>
      <c r="E11" s="100"/>
      <c r="F11" s="100"/>
      <c r="G11" s="133">
        <v>1.0</v>
      </c>
      <c r="H11" s="100"/>
      <c r="I11" s="135" t="s">
        <v>350</v>
      </c>
      <c r="J11" s="136">
        <v>21.0</v>
      </c>
      <c r="K11" s="136">
        <v>21.0</v>
      </c>
      <c r="L11" s="136">
        <v>15.0</v>
      </c>
      <c r="M11" s="133">
        <v>2.0</v>
      </c>
      <c r="N11" s="26">
        <v>3.0</v>
      </c>
      <c r="O11" s="114" t="s">
        <v>329</v>
      </c>
      <c r="P11" s="26">
        <v>12.0</v>
      </c>
      <c r="Q11" s="131">
        <v>29.0</v>
      </c>
      <c r="R11" s="132">
        <f>54+66+46+55+54+61+63+56+59+59+61+59+63+55+58+46+61</f>
        <v>976</v>
      </c>
      <c r="S11" s="132">
        <f>57+58+63+58+60+59+60+54+58+49+57+50+48+49+50+55+55</f>
        <v>940</v>
      </c>
    </row>
    <row r="12">
      <c r="A12" s="17" t="s">
        <v>337</v>
      </c>
      <c r="B12" s="114" t="s">
        <v>338</v>
      </c>
      <c r="C12" s="115" t="s">
        <v>339</v>
      </c>
      <c r="D12" s="12"/>
      <c r="E12" s="31"/>
      <c r="F12" s="31"/>
      <c r="G12" s="31"/>
      <c r="H12" s="31"/>
      <c r="I12" s="135" t="s">
        <v>335</v>
      </c>
      <c r="J12" s="31"/>
      <c r="K12" s="31"/>
      <c r="L12" s="31"/>
      <c r="M12" s="31"/>
      <c r="N12" s="26">
        <v>4.0</v>
      </c>
      <c r="O12" s="114" t="s">
        <v>340</v>
      </c>
      <c r="P12" s="26">
        <v>11.0</v>
      </c>
      <c r="Q12" s="131">
        <v>33.0</v>
      </c>
      <c r="R12" s="132">
        <f>61+63+56+52+62+47+65+51+63+53+57+57+65+64+64+63+56</f>
        <v>999</v>
      </c>
      <c r="S12" s="132">
        <f>55+36+53+57+54+64+56+56+46+55+61+46+45+56+61+42+52</f>
        <v>895</v>
      </c>
    </row>
    <row r="13">
      <c r="A13" s="17" t="s">
        <v>341</v>
      </c>
      <c r="B13" s="114" t="s">
        <v>342</v>
      </c>
      <c r="C13" s="115" t="s">
        <v>343</v>
      </c>
      <c r="D13" s="12"/>
      <c r="E13" s="32" t="s">
        <v>206</v>
      </c>
      <c r="F13" s="33">
        <v>0.7638888888888888</v>
      </c>
      <c r="G13" s="124">
        <v>1.0</v>
      </c>
      <c r="H13" s="125" t="s">
        <v>386</v>
      </c>
      <c r="I13" s="114" t="s">
        <v>355</v>
      </c>
      <c r="J13" s="126">
        <v>21.0</v>
      </c>
      <c r="K13" s="126">
        <v>21.0</v>
      </c>
      <c r="L13" s="126">
        <v>11.0</v>
      </c>
      <c r="M13" s="124">
        <v>2.0</v>
      </c>
      <c r="N13" s="26">
        <v>5.0</v>
      </c>
      <c r="O13" s="114" t="s">
        <v>345</v>
      </c>
      <c r="P13" s="26">
        <v>10.0</v>
      </c>
      <c r="Q13" s="131">
        <v>31.0</v>
      </c>
      <c r="R13" s="132">
        <f>50+63+63+63+54+64+56+63+46+44+59+57+63+49+64+63+58</f>
        <v>979</v>
      </c>
      <c r="S13" s="132">
        <f>53+36+55+53+62+47+65+46+63+61+52+52+28+55+50+51+61</f>
        <v>890</v>
      </c>
    </row>
    <row r="14">
      <c r="A14" s="17" t="s">
        <v>346</v>
      </c>
      <c r="B14" s="114" t="s">
        <v>347</v>
      </c>
      <c r="C14" s="115" t="s">
        <v>348</v>
      </c>
      <c r="D14" s="12"/>
      <c r="E14" s="100"/>
      <c r="F14" s="100"/>
      <c r="G14" s="31"/>
      <c r="H14" s="100"/>
      <c r="I14" s="114" t="s">
        <v>62</v>
      </c>
      <c r="J14" s="31"/>
      <c r="K14" s="31"/>
      <c r="L14" s="31"/>
      <c r="M14" s="31"/>
      <c r="N14" s="26">
        <v>6.0</v>
      </c>
      <c r="O14" s="114" t="s">
        <v>259</v>
      </c>
      <c r="P14" s="26">
        <v>10.0</v>
      </c>
      <c r="Q14" s="131">
        <v>31.0</v>
      </c>
      <c r="R14" s="132">
        <f>58+55+57+58+57+31+64+63+55+63+52+57+63+56+63+65+62</f>
        <v>979</v>
      </c>
      <c r="S14" s="132">
        <f>56+60+45+55+62+63+60+41+45+44+59+52+48+64+43+45+57</f>
        <v>899</v>
      </c>
    </row>
    <row r="15">
      <c r="A15" s="17" t="s">
        <v>349</v>
      </c>
      <c r="B15" s="114" t="s">
        <v>20</v>
      </c>
      <c r="C15" s="115" t="s">
        <v>87</v>
      </c>
      <c r="D15" s="12"/>
      <c r="E15" s="100"/>
      <c r="F15" s="100"/>
      <c r="G15" s="124">
        <v>0.0</v>
      </c>
      <c r="H15" s="100"/>
      <c r="I15" s="114" t="s">
        <v>280</v>
      </c>
      <c r="J15" s="126">
        <v>13.0</v>
      </c>
      <c r="K15" s="126">
        <v>16.0</v>
      </c>
      <c r="L15" s="126">
        <v>21.0</v>
      </c>
      <c r="M15" s="124">
        <v>1.0</v>
      </c>
      <c r="N15" s="26">
        <v>7.0</v>
      </c>
      <c r="O15" s="114" t="s">
        <v>350</v>
      </c>
      <c r="P15" s="26">
        <v>10.0</v>
      </c>
      <c r="Q15" s="131">
        <v>30.0</v>
      </c>
      <c r="R15" s="132">
        <f>57+59+53+58+54+64+65+56+60+61+60+45+63+53+43+63+52</f>
        <v>966</v>
      </c>
      <c r="S15" s="132">
        <f>56+54+56+55+60+47+56+63+42+44+56+64+42+46+63+32+56</f>
        <v>892</v>
      </c>
    </row>
    <row r="16">
      <c r="A16" s="17" t="s">
        <v>351</v>
      </c>
      <c r="B16" s="114" t="s">
        <v>352</v>
      </c>
      <c r="C16" s="115" t="s">
        <v>353</v>
      </c>
      <c r="D16" s="12"/>
      <c r="E16" s="31"/>
      <c r="F16" s="31"/>
      <c r="G16" s="31"/>
      <c r="H16" s="31"/>
      <c r="I16" s="114" t="s">
        <v>345</v>
      </c>
      <c r="J16" s="31"/>
      <c r="K16" s="31"/>
      <c r="L16" s="31"/>
      <c r="M16" s="31"/>
      <c r="N16" s="26">
        <v>8.0</v>
      </c>
      <c r="O16" s="114" t="s">
        <v>338</v>
      </c>
      <c r="P16" s="26">
        <v>10.0</v>
      </c>
      <c r="Q16" s="131">
        <v>30.0</v>
      </c>
      <c r="R16" s="132">
        <f>57+50+63+44+61+47+63+63+55+60+52+52+63+48+63+55+57</f>
        <v>953</v>
      </c>
      <c r="S16" s="132">
        <f>54+59+41+54+58+64+60+46+56+59+59+57+47+57+40+46+62</f>
        <v>919</v>
      </c>
    </row>
    <row r="17">
      <c r="A17" s="17" t="s">
        <v>354</v>
      </c>
      <c r="B17" s="114" t="s">
        <v>355</v>
      </c>
      <c r="C17" s="115" t="s">
        <v>356</v>
      </c>
      <c r="D17" s="12"/>
      <c r="E17" s="46" t="s">
        <v>206</v>
      </c>
      <c r="F17" s="47">
        <v>0.7986111111111112</v>
      </c>
      <c r="G17" s="133">
        <v>1.0</v>
      </c>
      <c r="H17" s="134" t="s">
        <v>387</v>
      </c>
      <c r="I17" s="135" t="s">
        <v>259</v>
      </c>
      <c r="J17" s="136">
        <v>21.0</v>
      </c>
      <c r="K17" s="136">
        <v>23.0</v>
      </c>
      <c r="L17" s="136">
        <v>14.0</v>
      </c>
      <c r="M17" s="133">
        <v>2.0</v>
      </c>
      <c r="N17" s="26">
        <v>9.0</v>
      </c>
      <c r="O17" s="114" t="s">
        <v>251</v>
      </c>
      <c r="P17" s="26">
        <v>10.0</v>
      </c>
      <c r="Q17" s="131">
        <v>29.0</v>
      </c>
      <c r="R17" s="132">
        <f>57+58+63+55+63+61+53+63+45+59+60+60+47+53+61+63+67</f>
        <v>988</v>
      </c>
      <c r="S17" s="132">
        <f>54+66+34+58+48+51+57+56+55+60+56+62+63+63+64+42+62</f>
        <v>951</v>
      </c>
    </row>
    <row r="18">
      <c r="A18" s="17" t="s">
        <v>358</v>
      </c>
      <c r="B18" s="114" t="s">
        <v>280</v>
      </c>
      <c r="C18" s="115" t="s">
        <v>305</v>
      </c>
      <c r="D18" s="12"/>
      <c r="E18" s="100"/>
      <c r="F18" s="100"/>
      <c r="G18" s="31"/>
      <c r="H18" s="100"/>
      <c r="I18" s="135" t="s">
        <v>270</v>
      </c>
      <c r="J18" s="31"/>
      <c r="K18" s="31"/>
      <c r="L18" s="31"/>
      <c r="M18" s="31"/>
      <c r="N18" s="26">
        <v>10.0</v>
      </c>
      <c r="O18" s="114" t="s">
        <v>334</v>
      </c>
      <c r="P18" s="26">
        <v>9.0</v>
      </c>
      <c r="Q18" s="131">
        <v>31.0</v>
      </c>
      <c r="R18" s="132">
        <f>54+59+63+54+65+59+51+44+42+55+63+51+63+63+63+63+55</f>
        <v>967</v>
      </c>
      <c r="S18" s="132">
        <f>57+58+41+44+53+61+61+63+60+53+35+58+47+53+43+52+61</f>
        <v>900</v>
      </c>
    </row>
    <row r="19">
      <c r="A19" s="17" t="s">
        <v>359</v>
      </c>
      <c r="B19" s="114" t="s">
        <v>360</v>
      </c>
      <c r="C19" s="115" t="s">
        <v>67</v>
      </c>
      <c r="D19" s="12"/>
      <c r="E19" s="100"/>
      <c r="F19" s="100"/>
      <c r="G19" s="133">
        <v>0.0</v>
      </c>
      <c r="H19" s="100"/>
      <c r="I19" s="135" t="s">
        <v>342</v>
      </c>
      <c r="J19" s="136">
        <v>14.0</v>
      </c>
      <c r="K19" s="136">
        <v>21.0</v>
      </c>
      <c r="L19" s="136">
        <v>21.0</v>
      </c>
      <c r="M19" s="133">
        <v>1.0</v>
      </c>
      <c r="N19" s="26">
        <v>11.0</v>
      </c>
      <c r="O19" s="114" t="s">
        <v>361</v>
      </c>
      <c r="P19" s="26">
        <v>9.0</v>
      </c>
      <c r="Q19" s="131">
        <v>26.0</v>
      </c>
      <c r="R19" s="132">
        <f>55+36+63+64+54+63+61+51+59+60+61+45+45+61+50+42+61</f>
        <v>931</v>
      </c>
      <c r="S19" s="132">
        <f>61+63+34+56+62+50+51+56+58+59+56+64+65+63+58+63+58</f>
        <v>977</v>
      </c>
    </row>
    <row r="20">
      <c r="A20" s="17" t="s">
        <v>362</v>
      </c>
      <c r="B20" s="114" t="s">
        <v>292</v>
      </c>
      <c r="C20" s="115" t="s">
        <v>308</v>
      </c>
      <c r="D20" s="12"/>
      <c r="E20" s="31"/>
      <c r="F20" s="31"/>
      <c r="G20" s="31"/>
      <c r="H20" s="31"/>
      <c r="I20" s="135" t="s">
        <v>242</v>
      </c>
      <c r="J20" s="31"/>
      <c r="K20" s="31"/>
      <c r="L20" s="31"/>
      <c r="M20" s="31"/>
      <c r="N20" s="26">
        <v>12.0</v>
      </c>
      <c r="O20" s="114" t="s">
        <v>265</v>
      </c>
      <c r="P20" s="26">
        <v>9.0</v>
      </c>
      <c r="Q20" s="131">
        <v>22.0</v>
      </c>
      <c r="R20" s="132">
        <f>47+60+41+56+62+63+56+44+56+49+35+64+63+48+50+51+56</f>
        <v>901</v>
      </c>
      <c r="S20" s="132">
        <f>64+55+63+64+57+31+65+63+55+59+63+45+42+57+58+63+52</f>
        <v>956</v>
      </c>
    </row>
    <row r="21">
      <c r="A21" s="17" t="s">
        <v>363</v>
      </c>
      <c r="B21" s="114" t="s">
        <v>270</v>
      </c>
      <c r="C21" s="115" t="s">
        <v>288</v>
      </c>
      <c r="D21" s="12"/>
      <c r="E21" s="32" t="s">
        <v>206</v>
      </c>
      <c r="F21" s="33">
        <v>0.8333333333333334</v>
      </c>
      <c r="G21" s="124">
        <v>1.0</v>
      </c>
      <c r="H21" s="125" t="s">
        <v>388</v>
      </c>
      <c r="I21" s="114" t="s">
        <v>352</v>
      </c>
      <c r="J21" s="126">
        <v>22.0</v>
      </c>
      <c r="K21" s="126">
        <v>21.0</v>
      </c>
      <c r="L21" s="126">
        <v>21.0</v>
      </c>
      <c r="M21" s="124">
        <v>2.0</v>
      </c>
      <c r="N21" s="26">
        <v>13.0</v>
      </c>
      <c r="O21" s="114" t="s">
        <v>347</v>
      </c>
      <c r="P21" s="26">
        <v>8.0</v>
      </c>
      <c r="Q21" s="131">
        <v>27.0</v>
      </c>
      <c r="R21" s="132">
        <f>61+59+45+58+58+63+63+63+55+44+59+59+48+53+50+65+55</f>
        <v>958</v>
      </c>
      <c r="S21" s="132">
        <f>55+50+57+58+61+31+42+44+56+61+55+50+63+63+64+45+61</f>
        <v>916</v>
      </c>
    </row>
    <row r="22">
      <c r="A22" s="17" t="s">
        <v>365</v>
      </c>
      <c r="B22" s="114" t="s">
        <v>251</v>
      </c>
      <c r="C22" s="115" t="s">
        <v>282</v>
      </c>
      <c r="D22" s="12"/>
      <c r="E22" s="100"/>
      <c r="F22" s="100"/>
      <c r="G22" s="31"/>
      <c r="H22" s="100"/>
      <c r="I22" s="114" t="s">
        <v>332</v>
      </c>
      <c r="J22" s="31"/>
      <c r="K22" s="31"/>
      <c r="L22" s="31"/>
      <c r="M22" s="31"/>
      <c r="N22" s="26">
        <v>14.0</v>
      </c>
      <c r="O22" s="114" t="s">
        <v>366</v>
      </c>
      <c r="P22" s="26">
        <v>8.0</v>
      </c>
      <c r="Q22" s="131">
        <v>25.0</v>
      </c>
      <c r="R22" s="132">
        <f>56+55+45+56+48+63+60+54+60+59+61+60+64+63+64+55+52</f>
        <v>975</v>
      </c>
      <c r="S22" s="132">
        <f>57+60+57+64+63+50+63+56+42+53+57+62+62+61+61+46+56</f>
        <v>970</v>
      </c>
    </row>
    <row r="23">
      <c r="A23" s="17" t="s">
        <v>367</v>
      </c>
      <c r="B23" s="114" t="s">
        <v>340</v>
      </c>
      <c r="C23" s="115" t="s">
        <v>276</v>
      </c>
      <c r="D23" s="12"/>
      <c r="E23" s="100"/>
      <c r="F23" s="100"/>
      <c r="G23" s="124">
        <v>0.0</v>
      </c>
      <c r="H23" s="100"/>
      <c r="I23" s="114" t="s">
        <v>292</v>
      </c>
      <c r="J23" s="126">
        <v>23.0</v>
      </c>
      <c r="K23" s="126">
        <v>11.0</v>
      </c>
      <c r="L23" s="126">
        <v>13.0</v>
      </c>
      <c r="M23" s="124">
        <v>1.0</v>
      </c>
      <c r="N23" s="26">
        <v>15.0</v>
      </c>
      <c r="O23" s="114" t="s">
        <v>342</v>
      </c>
      <c r="P23" s="26">
        <v>8.0</v>
      </c>
      <c r="Q23" s="131">
        <v>25.0</v>
      </c>
      <c r="R23" s="132">
        <f>56+50+56+54+63+51+64+63+58+44+56+46+63+55+43+51+61</f>
        <v>934</v>
      </c>
      <c r="S23" s="132">
        <f>58+59+53+44+48+61+60+44+59+63+60+57+28+49+63+63+55</f>
        <v>924</v>
      </c>
    </row>
    <row r="24" ht="40.5" customHeight="1">
      <c r="A24" s="17" t="s">
        <v>368</v>
      </c>
      <c r="B24" s="114" t="s">
        <v>345</v>
      </c>
      <c r="C24" s="115" t="s">
        <v>369</v>
      </c>
      <c r="D24" s="12"/>
      <c r="E24" s="31"/>
      <c r="F24" s="31"/>
      <c r="G24" s="31"/>
      <c r="H24" s="31"/>
      <c r="I24" s="114" t="s">
        <v>265</v>
      </c>
      <c r="J24" s="31"/>
      <c r="K24" s="31"/>
      <c r="L24" s="31"/>
      <c r="M24" s="31"/>
      <c r="N24" s="26">
        <v>16.0</v>
      </c>
      <c r="O24" s="114" t="s">
        <v>20</v>
      </c>
      <c r="P24" s="26">
        <v>8.0</v>
      </c>
      <c r="Q24" s="131">
        <v>24.0</v>
      </c>
      <c r="R24" s="132">
        <f>55+54+55+57+65+50+42+54+62+61+56+58+48+56+63+63+62</f>
        <v>961</v>
      </c>
      <c r="S24" s="132">
        <f>61+59+63+52+53+63+63+56+56+44+60+51+63+64+40+51+57</f>
        <v>956</v>
      </c>
      <c r="T24" s="74"/>
    </row>
    <row r="25" ht="45.0" customHeight="1">
      <c r="A25" s="17" t="s">
        <v>370</v>
      </c>
      <c r="B25" s="114" t="s">
        <v>242</v>
      </c>
      <c r="C25" s="115" t="s">
        <v>243</v>
      </c>
      <c r="D25" s="12"/>
      <c r="E25" s="46" t="s">
        <v>206</v>
      </c>
      <c r="F25" s="47">
        <v>0.8680555555555556</v>
      </c>
      <c r="G25" s="133">
        <v>0.0</v>
      </c>
      <c r="H25" s="134" t="s">
        <v>389</v>
      </c>
      <c r="I25" s="135" t="s">
        <v>20</v>
      </c>
      <c r="J25" s="136">
        <v>19.0</v>
      </c>
      <c r="K25" s="136">
        <v>15.0</v>
      </c>
      <c r="L25" s="136">
        <v>21.0</v>
      </c>
      <c r="M25" s="133">
        <v>1.0</v>
      </c>
      <c r="N25" s="26">
        <v>17.0</v>
      </c>
      <c r="O25" s="114" t="s">
        <v>355</v>
      </c>
      <c r="P25" s="26">
        <v>8.0</v>
      </c>
      <c r="Q25" s="131">
        <v>21.0</v>
      </c>
      <c r="R25" s="132">
        <f>53+59+41+52+57+61+60+63+62+53+59+62+42+61+40+63+62</f>
        <v>950</v>
      </c>
      <c r="S25" s="132">
        <f>50+54+63+57+62+59+63+56+56+59+52+60+63+63+63+52+67</f>
        <v>999</v>
      </c>
    </row>
    <row r="26" ht="42.0" customHeight="1">
      <c r="A26" s="17" t="s">
        <v>372</v>
      </c>
      <c r="B26" s="114" t="s">
        <v>62</v>
      </c>
      <c r="C26" s="115" t="s">
        <v>373</v>
      </c>
      <c r="D26" s="12"/>
      <c r="E26" s="100"/>
      <c r="F26" s="100"/>
      <c r="G26" s="31"/>
      <c r="H26" s="100"/>
      <c r="I26" s="135" t="s">
        <v>361</v>
      </c>
      <c r="J26" s="31"/>
      <c r="K26" s="31"/>
      <c r="L26" s="31"/>
      <c r="M26" s="31"/>
      <c r="N26" s="26">
        <v>18.0</v>
      </c>
      <c r="O26" s="114" t="s">
        <v>270</v>
      </c>
      <c r="P26" s="26">
        <v>7.0</v>
      </c>
      <c r="Q26" s="131">
        <v>22.0</v>
      </c>
      <c r="R26" s="132">
        <f>58+58+34+63+62+46+53+41+58+59+56+52+45+63+50+52+52</f>
        <v>902</v>
      </c>
      <c r="S26" s="132">
        <f>56+59+63+53+54+57+57+63+59+49+61+57+65+53+64+63+56</f>
        <v>989</v>
      </c>
    </row>
    <row r="27" ht="40.5" customHeight="1">
      <c r="A27" s="17" t="s">
        <v>374</v>
      </c>
      <c r="B27" s="114" t="s">
        <v>361</v>
      </c>
      <c r="C27" s="115" t="s">
        <v>209</v>
      </c>
      <c r="D27" s="12"/>
      <c r="E27" s="100"/>
      <c r="F27" s="100"/>
      <c r="G27" s="133">
        <v>1.0</v>
      </c>
      <c r="H27" s="100"/>
      <c r="I27" s="135" t="s">
        <v>347</v>
      </c>
      <c r="J27" s="136">
        <v>21.0</v>
      </c>
      <c r="K27" s="136">
        <v>21.0</v>
      </c>
      <c r="L27" s="136">
        <v>19.0</v>
      </c>
      <c r="M27" s="133">
        <v>2.0</v>
      </c>
      <c r="N27" s="26">
        <v>19.0</v>
      </c>
      <c r="O27" s="114" t="s">
        <v>292</v>
      </c>
      <c r="P27" s="26">
        <v>7.0</v>
      </c>
      <c r="Q27" s="131">
        <v>21.0</v>
      </c>
      <c r="R27" s="132">
        <f>47+36+63+58+53+31+51+56+63+44+55+62+64+57+61+32+52</f>
        <v>885</v>
      </c>
      <c r="S27" s="132">
        <f>64+63+55+58+65+63+61+51+46+63+59+60+62+48+64+63+56</f>
        <v>1001</v>
      </c>
    </row>
    <row r="28" ht="37.5" customHeight="1">
      <c r="A28" s="17" t="s">
        <v>375</v>
      </c>
      <c r="B28" s="114" t="s">
        <v>350</v>
      </c>
      <c r="C28" s="115" t="s">
        <v>238</v>
      </c>
      <c r="D28" s="12"/>
      <c r="E28" s="31"/>
      <c r="F28" s="31"/>
      <c r="G28" s="31"/>
      <c r="H28" s="31"/>
      <c r="I28" s="135" t="s">
        <v>340</v>
      </c>
      <c r="J28" s="31"/>
      <c r="K28" s="31"/>
      <c r="L28" s="31"/>
      <c r="M28" s="31"/>
      <c r="N28" s="26">
        <v>20.0</v>
      </c>
      <c r="O28" s="114" t="s">
        <v>242</v>
      </c>
      <c r="P28" s="26">
        <v>7.0</v>
      </c>
      <c r="Q28" s="131">
        <v>20.0</v>
      </c>
      <c r="R28" s="132">
        <f>56+58+57+44+60+57+63+46+46+49+56+58+28+63+29+32+56</f>
        <v>858</v>
      </c>
      <c r="S28" s="132">
        <f>58+66+45+54+54+46+42+63+63+59+61+51+63+61+63+63+52</f>
        <v>964</v>
      </c>
    </row>
    <row r="29" ht="40.5" customHeight="1">
      <c r="A29" s="17" t="s">
        <v>376</v>
      </c>
      <c r="B29" s="114" t="s">
        <v>332</v>
      </c>
      <c r="C29" s="115" t="s">
        <v>377</v>
      </c>
      <c r="D29" s="12"/>
      <c r="E29" s="32" t="s">
        <v>206</v>
      </c>
      <c r="F29" s="33">
        <v>0.9027777777777778</v>
      </c>
      <c r="G29" s="124">
        <v>1.0</v>
      </c>
      <c r="H29" s="125" t="s">
        <v>390</v>
      </c>
      <c r="I29" s="114" t="s">
        <v>338</v>
      </c>
      <c r="J29" s="126">
        <v>15.0</v>
      </c>
      <c r="K29" s="126">
        <v>21.0</v>
      </c>
      <c r="L29" s="126">
        <v>21.0</v>
      </c>
      <c r="M29" s="124">
        <v>2.0</v>
      </c>
      <c r="N29" s="26">
        <v>21.0</v>
      </c>
      <c r="O29" s="114" t="s">
        <v>280</v>
      </c>
      <c r="P29" s="26">
        <v>6.0</v>
      </c>
      <c r="Q29" s="131">
        <v>20.0</v>
      </c>
      <c r="R29" s="132">
        <f>50+59+53+57+61+57+57+41+56+59+59+57+62+46+58+45+62</f>
        <v>939</v>
      </c>
      <c r="S29" s="132">
        <f>53+58+56+52+58+46+53+63+55+60+55+46+64+53+50+65+67</f>
        <v>954</v>
      </c>
    </row>
    <row r="30" ht="37.5" customHeight="1">
      <c r="A30" s="17" t="s">
        <v>379</v>
      </c>
      <c r="B30" s="114" t="s">
        <v>265</v>
      </c>
      <c r="C30" s="115" t="s">
        <v>310</v>
      </c>
      <c r="D30" s="12"/>
      <c r="E30" s="100"/>
      <c r="F30" s="100"/>
      <c r="G30" s="31"/>
      <c r="H30" s="100"/>
      <c r="I30" s="114" t="s">
        <v>251</v>
      </c>
      <c r="J30" s="31"/>
      <c r="K30" s="31"/>
      <c r="L30" s="31"/>
      <c r="M30" s="31"/>
      <c r="N30" s="26">
        <v>22.0</v>
      </c>
      <c r="O30" s="114" t="s">
        <v>62</v>
      </c>
      <c r="P30" s="26">
        <v>4.0</v>
      </c>
      <c r="Q30" s="131">
        <v>19.0</v>
      </c>
      <c r="R30" s="132">
        <f>53+59+55+53+48+46+61+46+42+63+57+50+47+46+63+46+58</f>
        <v>893</v>
      </c>
      <c r="S30" s="132">
        <f>50+50+63+63+63+57+51+63+60+44+61+59+63+53+29+55+61</f>
        <v>945</v>
      </c>
      <c r="Y30" s="74" t="s">
        <v>391</v>
      </c>
    </row>
    <row r="31" ht="37.5" customHeight="1">
      <c r="A31" s="17" t="s">
        <v>380</v>
      </c>
      <c r="B31" s="114" t="s">
        <v>366</v>
      </c>
      <c r="C31" s="115" t="s">
        <v>381</v>
      </c>
      <c r="D31" s="12"/>
      <c r="E31" s="100"/>
      <c r="F31" s="100"/>
      <c r="G31" s="124">
        <v>0.0</v>
      </c>
      <c r="H31" s="100"/>
      <c r="I31" s="114" t="s">
        <v>329</v>
      </c>
      <c r="J31" s="126">
        <v>21.0</v>
      </c>
      <c r="K31" s="126">
        <v>15.0</v>
      </c>
      <c r="L31" s="126">
        <v>18.0</v>
      </c>
      <c r="M31" s="124">
        <v>1.0</v>
      </c>
      <c r="N31" s="26">
        <v>23.0</v>
      </c>
      <c r="O31" s="114" t="s">
        <v>352</v>
      </c>
      <c r="P31" s="26">
        <v>4.0</v>
      </c>
      <c r="Q31" s="131">
        <v>15.0</v>
      </c>
      <c r="R31" s="132">
        <f>64+54+34+53+53+59+60+56+56+53+35+46+42+53+29+42+57</f>
        <v>846</v>
      </c>
      <c r="S31" s="132">
        <f>47+59+63+63+65+61+64+54+62+55+63+57+63+46+63+63+62</f>
        <v>1010</v>
      </c>
    </row>
    <row r="32" ht="40.5" customHeight="1">
      <c r="A32" s="17" t="s">
        <v>382</v>
      </c>
      <c r="B32" s="114" t="s">
        <v>335</v>
      </c>
      <c r="C32" s="115" t="s">
        <v>383</v>
      </c>
      <c r="D32" s="12"/>
      <c r="E32" s="31"/>
      <c r="F32" s="31"/>
      <c r="G32" s="31"/>
      <c r="H32" s="31"/>
      <c r="I32" s="114" t="s">
        <v>334</v>
      </c>
      <c r="J32" s="31"/>
      <c r="K32" s="31"/>
      <c r="L32" s="31"/>
      <c r="M32" s="31"/>
      <c r="N32" s="26">
        <v>24.0</v>
      </c>
      <c r="O32" s="114" t="s">
        <v>360</v>
      </c>
      <c r="P32" s="26">
        <v>3.0</v>
      </c>
      <c r="Q32" s="131">
        <v>19.0</v>
      </c>
      <c r="R32" s="132">
        <f>56+60+46+58+58+51+42+56+56+55+55+50+62+49+40+52+67</f>
        <v>913</v>
      </c>
      <c r="S32" s="132">
        <f>57+55+63+58+61+61+63+63+62+53+59+59+64+55+63+63+62</f>
        <v>1021</v>
      </c>
    </row>
    <row r="33" ht="40.5" customHeight="1">
      <c r="A33" s="6"/>
      <c r="B33" s="2"/>
      <c r="C33" s="2"/>
      <c r="D33" s="2"/>
      <c r="E33" s="2"/>
      <c r="F33" s="2"/>
      <c r="G33" s="2"/>
      <c r="H33" s="2"/>
      <c r="J33" s="7" t="s">
        <v>2</v>
      </c>
      <c r="N33" s="96"/>
      <c r="O33" s="96"/>
    </row>
    <row r="34" ht="48.0" customHeight="1">
      <c r="A34" s="8" t="s">
        <v>3</v>
      </c>
      <c r="B34" s="8" t="s">
        <v>4</v>
      </c>
      <c r="C34" s="8" t="s">
        <v>5</v>
      </c>
      <c r="E34" s="9"/>
      <c r="F34" s="9"/>
      <c r="G34" s="112" t="s">
        <v>6</v>
      </c>
      <c r="H34" s="11" t="s">
        <v>392</v>
      </c>
      <c r="I34" s="12"/>
      <c r="J34" s="113">
        <v>1.0</v>
      </c>
      <c r="K34" s="113">
        <v>2.0</v>
      </c>
      <c r="L34" s="113">
        <v>3.0</v>
      </c>
      <c r="M34" s="10" t="s">
        <v>8</v>
      </c>
      <c r="N34" s="96"/>
      <c r="O34" s="96"/>
    </row>
    <row r="35" ht="48.0" customHeight="1">
      <c r="A35" s="17" t="s">
        <v>328</v>
      </c>
      <c r="B35" s="114" t="s">
        <v>329</v>
      </c>
      <c r="C35" s="115" t="s">
        <v>330</v>
      </c>
      <c r="D35" s="12"/>
      <c r="E35" s="20" t="s">
        <v>206</v>
      </c>
      <c r="F35" s="21">
        <v>0.7291666666666666</v>
      </c>
      <c r="G35" s="116">
        <v>0.0</v>
      </c>
      <c r="H35" s="117" t="s">
        <v>393</v>
      </c>
      <c r="I35" s="118" t="s">
        <v>251</v>
      </c>
      <c r="J35" s="119">
        <v>14.0</v>
      </c>
      <c r="K35" s="119">
        <v>21.0</v>
      </c>
      <c r="L35" s="119">
        <v>23.0</v>
      </c>
      <c r="M35" s="116">
        <v>1.0</v>
      </c>
      <c r="N35" s="96"/>
      <c r="O35" s="96"/>
    </row>
    <row r="36" ht="48.0" customHeight="1">
      <c r="A36" s="17" t="s">
        <v>333</v>
      </c>
      <c r="B36" s="114" t="s">
        <v>334</v>
      </c>
      <c r="C36" s="115" t="s">
        <v>272</v>
      </c>
      <c r="D36" s="12"/>
      <c r="E36" s="100"/>
      <c r="F36" s="100"/>
      <c r="G36" s="31"/>
      <c r="H36" s="100"/>
      <c r="I36" s="118" t="s">
        <v>242</v>
      </c>
      <c r="J36" s="31"/>
      <c r="K36" s="31"/>
      <c r="L36" s="31"/>
      <c r="M36" s="31"/>
      <c r="N36" s="96"/>
      <c r="O36" s="96"/>
    </row>
    <row r="37" ht="48.0" customHeight="1">
      <c r="A37" s="17" t="s">
        <v>336</v>
      </c>
      <c r="B37" s="114" t="s">
        <v>259</v>
      </c>
      <c r="C37" s="115" t="s">
        <v>264</v>
      </c>
      <c r="D37" s="12"/>
      <c r="E37" s="100"/>
      <c r="F37" s="100"/>
      <c r="G37" s="116">
        <v>1.0</v>
      </c>
      <c r="H37" s="100"/>
      <c r="I37" s="118" t="s">
        <v>329</v>
      </c>
      <c r="J37" s="119">
        <v>21.0</v>
      </c>
      <c r="K37" s="119">
        <v>23.0</v>
      </c>
      <c r="L37" s="119">
        <v>22.0</v>
      </c>
      <c r="M37" s="116">
        <v>2.0</v>
      </c>
    </row>
    <row r="38" ht="48.0" customHeight="1">
      <c r="A38" s="17" t="s">
        <v>337</v>
      </c>
      <c r="B38" s="114" t="s">
        <v>338</v>
      </c>
      <c r="C38" s="115" t="s">
        <v>339</v>
      </c>
      <c r="D38" s="12"/>
      <c r="E38" s="31"/>
      <c r="F38" s="31"/>
      <c r="G38" s="31"/>
      <c r="H38" s="31"/>
      <c r="I38" s="118" t="s">
        <v>332</v>
      </c>
      <c r="J38" s="31"/>
      <c r="K38" s="31"/>
      <c r="L38" s="31"/>
      <c r="M38" s="31"/>
    </row>
    <row r="39" ht="48.0" customHeight="1">
      <c r="A39" s="17" t="s">
        <v>341</v>
      </c>
      <c r="B39" s="114" t="s">
        <v>342</v>
      </c>
      <c r="C39" s="115" t="s">
        <v>343</v>
      </c>
      <c r="D39" s="12"/>
      <c r="E39" s="32" t="s">
        <v>206</v>
      </c>
      <c r="F39" s="33">
        <v>0.7638888888888888</v>
      </c>
      <c r="G39" s="124">
        <v>1.0</v>
      </c>
      <c r="H39" s="125" t="s">
        <v>394</v>
      </c>
      <c r="I39" s="114" t="s">
        <v>338</v>
      </c>
      <c r="J39" s="126">
        <v>8.0</v>
      </c>
      <c r="K39" s="126">
        <v>21.0</v>
      </c>
      <c r="L39" s="126">
        <v>21.0</v>
      </c>
      <c r="M39" s="124">
        <v>2.0</v>
      </c>
    </row>
    <row r="40" ht="48.0" customHeight="1">
      <c r="A40" s="17" t="s">
        <v>346</v>
      </c>
      <c r="B40" s="114" t="s">
        <v>347</v>
      </c>
      <c r="C40" s="115" t="s">
        <v>348</v>
      </c>
      <c r="D40" s="12"/>
      <c r="E40" s="100"/>
      <c r="F40" s="100"/>
      <c r="G40" s="31"/>
      <c r="H40" s="100"/>
      <c r="I40" s="114" t="s">
        <v>342</v>
      </c>
      <c r="J40" s="31"/>
      <c r="K40" s="31"/>
      <c r="L40" s="31"/>
      <c r="M40" s="31"/>
    </row>
    <row r="41" ht="48.0" customHeight="1">
      <c r="A41" s="17" t="s">
        <v>349</v>
      </c>
      <c r="B41" s="114" t="s">
        <v>20</v>
      </c>
      <c r="C41" s="115" t="s">
        <v>87</v>
      </c>
      <c r="D41" s="12"/>
      <c r="E41" s="100"/>
      <c r="F41" s="100"/>
      <c r="G41" s="124">
        <v>0.0</v>
      </c>
      <c r="H41" s="100"/>
      <c r="I41" s="114" t="s">
        <v>347</v>
      </c>
      <c r="J41" s="126">
        <v>21.0</v>
      </c>
      <c r="K41" s="126">
        <v>19.0</v>
      </c>
      <c r="L41" s="126">
        <v>19.0</v>
      </c>
      <c r="M41" s="124">
        <v>1.0</v>
      </c>
    </row>
    <row r="42" ht="48.0" customHeight="1">
      <c r="A42" s="17" t="s">
        <v>351</v>
      </c>
      <c r="B42" s="114" t="s">
        <v>352</v>
      </c>
      <c r="C42" s="115" t="s">
        <v>353</v>
      </c>
      <c r="D42" s="12"/>
      <c r="E42" s="31"/>
      <c r="F42" s="31"/>
      <c r="G42" s="31"/>
      <c r="H42" s="31"/>
      <c r="I42" s="114" t="s">
        <v>62</v>
      </c>
      <c r="J42" s="31"/>
      <c r="K42" s="31"/>
      <c r="L42" s="31"/>
      <c r="M42" s="31"/>
    </row>
    <row r="43" ht="37.5" customHeight="1">
      <c r="A43" s="17" t="s">
        <v>354</v>
      </c>
      <c r="B43" s="114" t="s">
        <v>355</v>
      </c>
      <c r="C43" s="115" t="s">
        <v>356</v>
      </c>
      <c r="D43" s="12"/>
      <c r="E43" s="20" t="s">
        <v>206</v>
      </c>
      <c r="F43" s="21">
        <v>0.7986111111111112</v>
      </c>
      <c r="G43" s="116">
        <v>0.0</v>
      </c>
      <c r="H43" s="117" t="s">
        <v>395</v>
      </c>
      <c r="I43" s="118" t="s">
        <v>292</v>
      </c>
      <c r="J43" s="119">
        <v>11.0</v>
      </c>
      <c r="K43" s="119">
        <v>15.0</v>
      </c>
      <c r="L43" s="119">
        <v>10.0</v>
      </c>
      <c r="M43" s="116">
        <v>0.0</v>
      </c>
    </row>
    <row r="44" ht="45.0" customHeight="1">
      <c r="A44" s="17" t="s">
        <v>358</v>
      </c>
      <c r="B44" s="114" t="s">
        <v>280</v>
      </c>
      <c r="C44" s="115" t="s">
        <v>305</v>
      </c>
      <c r="D44" s="12"/>
      <c r="E44" s="100"/>
      <c r="F44" s="100"/>
      <c r="G44" s="31"/>
      <c r="H44" s="100"/>
      <c r="I44" s="118" t="s">
        <v>361</v>
      </c>
      <c r="J44" s="31"/>
      <c r="K44" s="31"/>
      <c r="L44" s="31"/>
      <c r="M44" s="31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ht="45.0" customHeight="1">
      <c r="A45" s="17" t="s">
        <v>359</v>
      </c>
      <c r="B45" s="114" t="s">
        <v>360</v>
      </c>
      <c r="C45" s="115" t="s">
        <v>67</v>
      </c>
      <c r="D45" s="12"/>
      <c r="E45" s="100"/>
      <c r="F45" s="100"/>
      <c r="G45" s="116">
        <v>1.0</v>
      </c>
      <c r="H45" s="100"/>
      <c r="I45" s="118" t="s">
        <v>340</v>
      </c>
      <c r="J45" s="119">
        <v>21.0</v>
      </c>
      <c r="K45" s="119">
        <v>21.0</v>
      </c>
      <c r="L45" s="119">
        <v>21.0</v>
      </c>
      <c r="M45" s="116">
        <v>3.0</v>
      </c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</row>
    <row r="46" ht="45.0" customHeight="1">
      <c r="A46" s="17" t="s">
        <v>362</v>
      </c>
      <c r="B46" s="114" t="s">
        <v>292</v>
      </c>
      <c r="C46" s="115" t="s">
        <v>308</v>
      </c>
      <c r="D46" s="12"/>
      <c r="E46" s="31"/>
      <c r="F46" s="31"/>
      <c r="G46" s="31"/>
      <c r="H46" s="31"/>
      <c r="I46" s="118" t="s">
        <v>345</v>
      </c>
      <c r="J46" s="31"/>
      <c r="K46" s="31"/>
      <c r="L46" s="31"/>
      <c r="M46" s="31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ht="45.0" customHeight="1">
      <c r="A47" s="17" t="s">
        <v>363</v>
      </c>
      <c r="B47" s="114" t="s">
        <v>270</v>
      </c>
      <c r="C47" s="115" t="s">
        <v>288</v>
      </c>
      <c r="D47" s="12"/>
      <c r="E47" s="32" t="s">
        <v>206</v>
      </c>
      <c r="F47" s="33">
        <v>0.8333333333333334</v>
      </c>
      <c r="G47" s="124">
        <v>0.0</v>
      </c>
      <c r="H47" s="125" t="s">
        <v>396</v>
      </c>
      <c r="I47" s="114" t="s">
        <v>20</v>
      </c>
      <c r="J47" s="126">
        <v>21.0</v>
      </c>
      <c r="K47" s="126">
        <v>18.0</v>
      </c>
      <c r="L47" s="126">
        <v>15.0</v>
      </c>
      <c r="M47" s="124">
        <v>1.0</v>
      </c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</row>
    <row r="48" ht="45.0" customHeight="1">
      <c r="A48" s="17" t="s">
        <v>365</v>
      </c>
      <c r="B48" s="114" t="s">
        <v>251</v>
      </c>
      <c r="C48" s="115" t="s">
        <v>282</v>
      </c>
      <c r="D48" s="12"/>
      <c r="E48" s="100"/>
      <c r="F48" s="100"/>
      <c r="G48" s="31"/>
      <c r="H48" s="100"/>
      <c r="I48" s="114" t="s">
        <v>352</v>
      </c>
      <c r="J48" s="31"/>
      <c r="K48" s="31"/>
      <c r="L48" s="31"/>
      <c r="M48" s="31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</row>
    <row r="49" ht="45.0" customHeight="1">
      <c r="A49" s="17" t="s">
        <v>367</v>
      </c>
      <c r="B49" s="114" t="s">
        <v>340</v>
      </c>
      <c r="C49" s="115" t="s">
        <v>276</v>
      </c>
      <c r="D49" s="12"/>
      <c r="E49" s="100"/>
      <c r="F49" s="100"/>
      <c r="G49" s="124">
        <v>1.0</v>
      </c>
      <c r="H49" s="100"/>
      <c r="I49" s="114" t="s">
        <v>355</v>
      </c>
      <c r="J49" s="126">
        <v>17.0</v>
      </c>
      <c r="K49" s="126">
        <v>21.0</v>
      </c>
      <c r="L49" s="126">
        <v>21.0</v>
      </c>
      <c r="M49" s="124">
        <v>2.0</v>
      </c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</row>
    <row r="50" ht="45.0" customHeight="1">
      <c r="A50" s="17" t="s">
        <v>368</v>
      </c>
      <c r="B50" s="114" t="s">
        <v>345</v>
      </c>
      <c r="C50" s="115" t="s">
        <v>369</v>
      </c>
      <c r="D50" s="12"/>
      <c r="E50" s="31"/>
      <c r="F50" s="31"/>
      <c r="G50" s="31"/>
      <c r="H50" s="31"/>
      <c r="I50" s="114" t="s">
        <v>350</v>
      </c>
      <c r="J50" s="31"/>
      <c r="K50" s="31"/>
      <c r="L50" s="31"/>
      <c r="M50" s="31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</row>
    <row r="51" ht="45.0" customHeight="1">
      <c r="A51" s="17" t="s">
        <v>370</v>
      </c>
      <c r="B51" s="114" t="s">
        <v>242</v>
      </c>
      <c r="C51" s="115" t="s">
        <v>243</v>
      </c>
      <c r="D51" s="12"/>
      <c r="E51" s="20" t="s">
        <v>206</v>
      </c>
      <c r="F51" s="21">
        <v>0.8680555555555556</v>
      </c>
      <c r="G51" s="116">
        <v>0.0</v>
      </c>
      <c r="H51" s="117" t="s">
        <v>397</v>
      </c>
      <c r="I51" s="118" t="s">
        <v>334</v>
      </c>
      <c r="J51" s="119">
        <v>19.0</v>
      </c>
      <c r="K51" s="119">
        <v>19.0</v>
      </c>
      <c r="L51" s="119">
        <v>21.0</v>
      </c>
      <c r="M51" s="116">
        <v>1.0</v>
      </c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ht="45.0" customHeight="1">
      <c r="A52" s="17" t="s">
        <v>372</v>
      </c>
      <c r="B52" s="114" t="s">
        <v>62</v>
      </c>
      <c r="C52" s="115" t="s">
        <v>373</v>
      </c>
      <c r="D52" s="12"/>
      <c r="E52" s="100"/>
      <c r="F52" s="100"/>
      <c r="G52" s="31"/>
      <c r="H52" s="100"/>
      <c r="I52" s="118" t="s">
        <v>280</v>
      </c>
      <c r="J52" s="31"/>
      <c r="K52" s="31"/>
      <c r="L52" s="31"/>
      <c r="M52" s="31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ht="45.0" customHeight="1">
      <c r="A53" s="17" t="s">
        <v>374</v>
      </c>
      <c r="B53" s="114" t="s">
        <v>361</v>
      </c>
      <c r="C53" s="115" t="s">
        <v>209</v>
      </c>
      <c r="D53" s="12"/>
      <c r="E53" s="100"/>
      <c r="F53" s="100"/>
      <c r="G53" s="116">
        <v>1.0</v>
      </c>
      <c r="H53" s="100"/>
      <c r="I53" s="118" t="s">
        <v>270</v>
      </c>
      <c r="J53" s="119">
        <v>21.0</v>
      </c>
      <c r="K53" s="119">
        <v>21.0</v>
      </c>
      <c r="L53" s="119">
        <v>6.0</v>
      </c>
      <c r="M53" s="116">
        <v>2.0</v>
      </c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</row>
    <row r="54" ht="45.0" customHeight="1">
      <c r="A54" s="17" t="s">
        <v>375</v>
      </c>
      <c r="B54" s="114" t="s">
        <v>350</v>
      </c>
      <c r="C54" s="115" t="s">
        <v>238</v>
      </c>
      <c r="D54" s="12"/>
      <c r="E54" s="31"/>
      <c r="F54" s="31"/>
      <c r="G54" s="31"/>
      <c r="H54" s="31"/>
      <c r="I54" s="118" t="s">
        <v>335</v>
      </c>
      <c r="J54" s="31"/>
      <c r="K54" s="31"/>
      <c r="L54" s="31"/>
      <c r="M54" s="31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</row>
    <row r="55" ht="45.0" customHeight="1">
      <c r="A55" s="17" t="s">
        <v>376</v>
      </c>
      <c r="B55" s="114" t="s">
        <v>332</v>
      </c>
      <c r="C55" s="115" t="s">
        <v>377</v>
      </c>
      <c r="D55" s="12"/>
      <c r="E55" s="32" t="s">
        <v>206</v>
      </c>
      <c r="F55" s="33">
        <v>0.9027777777777778</v>
      </c>
      <c r="G55" s="124">
        <v>0.0</v>
      </c>
      <c r="H55" s="125" t="s">
        <v>398</v>
      </c>
      <c r="I55" s="114" t="s">
        <v>259</v>
      </c>
      <c r="J55" s="126">
        <v>19.0</v>
      </c>
      <c r="K55" s="126">
        <v>21.0</v>
      </c>
      <c r="L55" s="126">
        <v>15.0</v>
      </c>
      <c r="M55" s="124">
        <v>1.0</v>
      </c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</row>
    <row r="56" ht="45.0" customHeight="1">
      <c r="A56" s="17" t="s">
        <v>379</v>
      </c>
      <c r="B56" s="114" t="s">
        <v>265</v>
      </c>
      <c r="C56" s="115" t="s">
        <v>310</v>
      </c>
      <c r="D56" s="12"/>
      <c r="E56" s="100"/>
      <c r="F56" s="100"/>
      <c r="G56" s="31"/>
      <c r="H56" s="100"/>
      <c r="I56" s="114" t="s">
        <v>366</v>
      </c>
      <c r="J56" s="31"/>
      <c r="K56" s="31"/>
      <c r="L56" s="31"/>
      <c r="M56" s="31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</row>
    <row r="57" ht="45.0" customHeight="1">
      <c r="A57" s="17" t="s">
        <v>380</v>
      </c>
      <c r="B57" s="114" t="s">
        <v>366</v>
      </c>
      <c r="C57" s="115" t="s">
        <v>381</v>
      </c>
      <c r="D57" s="12"/>
      <c r="E57" s="100"/>
      <c r="F57" s="100"/>
      <c r="G57" s="124">
        <v>1.0</v>
      </c>
      <c r="H57" s="100"/>
      <c r="I57" s="114" t="s">
        <v>360</v>
      </c>
      <c r="J57" s="126">
        <v>21.0</v>
      </c>
      <c r="K57" s="126">
        <v>18.0</v>
      </c>
      <c r="L57" s="126">
        <v>21.0</v>
      </c>
      <c r="M57" s="124">
        <v>2.0</v>
      </c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</row>
    <row r="58" ht="45.0" customHeight="1">
      <c r="A58" s="17" t="s">
        <v>382</v>
      </c>
      <c r="B58" s="114" t="s">
        <v>335</v>
      </c>
      <c r="C58" s="115" t="s">
        <v>383</v>
      </c>
      <c r="D58" s="12"/>
      <c r="E58" s="31"/>
      <c r="F58" s="31"/>
      <c r="G58" s="31"/>
      <c r="H58" s="31"/>
      <c r="I58" s="114" t="s">
        <v>265</v>
      </c>
      <c r="J58" s="31"/>
      <c r="K58" s="31"/>
      <c r="L58" s="31"/>
      <c r="M58" s="31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</row>
    <row r="59" ht="45.0" customHeight="1">
      <c r="A59" s="6"/>
      <c r="B59" s="2"/>
      <c r="C59" s="2"/>
      <c r="D59" s="2"/>
      <c r="E59" s="2"/>
      <c r="F59" s="2"/>
      <c r="G59" s="2"/>
      <c r="H59" s="2"/>
      <c r="J59" s="7" t="s">
        <v>2</v>
      </c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</row>
    <row r="60" ht="37.5" customHeight="1">
      <c r="A60" s="8" t="s">
        <v>3</v>
      </c>
      <c r="B60" s="8" t="s">
        <v>4</v>
      </c>
      <c r="C60" s="8" t="s">
        <v>5</v>
      </c>
      <c r="E60" s="9"/>
      <c r="F60" s="9"/>
      <c r="G60" s="112" t="s">
        <v>6</v>
      </c>
      <c r="H60" s="11" t="s">
        <v>399</v>
      </c>
      <c r="I60" s="12"/>
      <c r="J60" s="113">
        <v>1.0</v>
      </c>
      <c r="K60" s="113">
        <v>2.0</v>
      </c>
      <c r="L60" s="113">
        <v>3.0</v>
      </c>
      <c r="M60" s="10" t="s">
        <v>8</v>
      </c>
    </row>
    <row r="61" ht="37.5" customHeight="1">
      <c r="A61" s="17" t="s">
        <v>328</v>
      </c>
      <c r="B61" s="114" t="s">
        <v>329</v>
      </c>
      <c r="C61" s="115" t="s">
        <v>330</v>
      </c>
      <c r="D61" s="12"/>
      <c r="E61" s="20" t="s">
        <v>206</v>
      </c>
      <c r="F61" s="21">
        <v>0.7291666666666666</v>
      </c>
      <c r="G61" s="116">
        <v>0.0</v>
      </c>
      <c r="H61" s="117" t="s">
        <v>400</v>
      </c>
      <c r="I61" s="118" t="s">
        <v>347</v>
      </c>
      <c r="J61" s="119">
        <v>13.0</v>
      </c>
      <c r="K61" s="119">
        <v>11.0</v>
      </c>
      <c r="L61" s="119">
        <v>21.0</v>
      </c>
      <c r="M61" s="116">
        <v>1.0</v>
      </c>
    </row>
    <row r="62" ht="37.5" customHeight="1">
      <c r="A62" s="17" t="s">
        <v>333</v>
      </c>
      <c r="B62" s="114" t="s">
        <v>334</v>
      </c>
      <c r="C62" s="115" t="s">
        <v>272</v>
      </c>
      <c r="D62" s="12"/>
      <c r="E62" s="100"/>
      <c r="F62" s="100"/>
      <c r="G62" s="31"/>
      <c r="H62" s="100"/>
      <c r="I62" s="118" t="s">
        <v>366</v>
      </c>
      <c r="J62" s="31"/>
      <c r="K62" s="31"/>
      <c r="L62" s="31"/>
      <c r="M62" s="31"/>
    </row>
    <row r="63" ht="37.5" customHeight="1">
      <c r="A63" s="17" t="s">
        <v>336</v>
      </c>
      <c r="B63" s="114" t="s">
        <v>259</v>
      </c>
      <c r="C63" s="115" t="s">
        <v>264</v>
      </c>
      <c r="D63" s="12"/>
      <c r="E63" s="100"/>
      <c r="F63" s="100"/>
      <c r="G63" s="116">
        <v>1.0</v>
      </c>
      <c r="H63" s="100"/>
      <c r="I63" s="118" t="s">
        <v>259</v>
      </c>
      <c r="J63" s="119">
        <v>21.0</v>
      </c>
      <c r="K63" s="119">
        <v>21.0</v>
      </c>
      <c r="L63" s="119">
        <v>15.0</v>
      </c>
      <c r="M63" s="116">
        <v>2.0</v>
      </c>
    </row>
    <row r="64" ht="37.5" customHeight="1">
      <c r="A64" s="17" t="s">
        <v>337</v>
      </c>
      <c r="B64" s="114" t="s">
        <v>338</v>
      </c>
      <c r="C64" s="115" t="s">
        <v>339</v>
      </c>
      <c r="D64" s="12"/>
      <c r="E64" s="31"/>
      <c r="F64" s="31"/>
      <c r="G64" s="31"/>
      <c r="H64" s="31"/>
      <c r="I64" s="118" t="s">
        <v>242</v>
      </c>
      <c r="J64" s="31"/>
      <c r="K64" s="31"/>
      <c r="L64" s="31"/>
      <c r="M64" s="31"/>
    </row>
    <row r="65" ht="37.5" customHeight="1">
      <c r="A65" s="17" t="s">
        <v>341</v>
      </c>
      <c r="B65" s="114" t="s">
        <v>342</v>
      </c>
      <c r="C65" s="115" t="s">
        <v>343</v>
      </c>
      <c r="D65" s="12"/>
      <c r="E65" s="32" t="s">
        <v>206</v>
      </c>
      <c r="F65" s="33">
        <v>0.7638888888888888</v>
      </c>
      <c r="G65" s="124">
        <v>0.0</v>
      </c>
      <c r="H65" s="125" t="s">
        <v>401</v>
      </c>
      <c r="I65" s="114" t="s">
        <v>20</v>
      </c>
      <c r="J65" s="126">
        <v>19.0</v>
      </c>
      <c r="K65" s="126">
        <v>19.0</v>
      </c>
      <c r="L65" s="126">
        <v>17.0</v>
      </c>
      <c r="M65" s="124">
        <v>0.0</v>
      </c>
    </row>
    <row r="66" ht="37.5" customHeight="1">
      <c r="A66" s="17" t="s">
        <v>346</v>
      </c>
      <c r="B66" s="114" t="s">
        <v>347</v>
      </c>
      <c r="C66" s="115" t="s">
        <v>348</v>
      </c>
      <c r="D66" s="12"/>
      <c r="E66" s="100"/>
      <c r="F66" s="100"/>
      <c r="G66" s="31"/>
      <c r="H66" s="100"/>
      <c r="I66" s="114" t="s">
        <v>62</v>
      </c>
      <c r="J66" s="31"/>
      <c r="K66" s="31"/>
      <c r="L66" s="31"/>
      <c r="M66" s="31"/>
    </row>
    <row r="67" ht="37.5" customHeight="1">
      <c r="A67" s="17" t="s">
        <v>349</v>
      </c>
      <c r="B67" s="114" t="s">
        <v>20</v>
      </c>
      <c r="C67" s="115" t="s">
        <v>87</v>
      </c>
      <c r="D67" s="12"/>
      <c r="E67" s="100"/>
      <c r="F67" s="100"/>
      <c r="G67" s="124">
        <v>1.0</v>
      </c>
      <c r="H67" s="100"/>
      <c r="I67" s="114" t="s">
        <v>292</v>
      </c>
      <c r="J67" s="126">
        <v>21.0</v>
      </c>
      <c r="K67" s="126">
        <v>21.0</v>
      </c>
      <c r="L67" s="126">
        <v>21.0</v>
      </c>
      <c r="M67" s="124">
        <v>3.0</v>
      </c>
    </row>
    <row r="68" ht="37.5" customHeight="1">
      <c r="A68" s="17" t="s">
        <v>351</v>
      </c>
      <c r="B68" s="114" t="s">
        <v>352</v>
      </c>
      <c r="C68" s="115" t="s">
        <v>353</v>
      </c>
      <c r="D68" s="12"/>
      <c r="E68" s="31"/>
      <c r="F68" s="31"/>
      <c r="G68" s="31"/>
      <c r="H68" s="31"/>
      <c r="I68" s="114" t="s">
        <v>345</v>
      </c>
      <c r="J68" s="31"/>
      <c r="K68" s="31"/>
      <c r="L68" s="31"/>
      <c r="M68" s="31"/>
    </row>
    <row r="69" ht="37.5" customHeight="1">
      <c r="A69" s="17" t="s">
        <v>354</v>
      </c>
      <c r="B69" s="114" t="s">
        <v>355</v>
      </c>
      <c r="C69" s="115" t="s">
        <v>356</v>
      </c>
      <c r="D69" s="12"/>
      <c r="E69" s="20" t="s">
        <v>206</v>
      </c>
      <c r="F69" s="21">
        <v>0.7986111111111112</v>
      </c>
      <c r="G69" s="116">
        <v>1.0</v>
      </c>
      <c r="H69" s="117" t="s">
        <v>402</v>
      </c>
      <c r="I69" s="118" t="s">
        <v>334</v>
      </c>
      <c r="J69" s="119">
        <v>21.0</v>
      </c>
      <c r="K69" s="119">
        <v>21.0</v>
      </c>
      <c r="L69" s="119">
        <v>21.0</v>
      </c>
      <c r="M69" s="116">
        <v>3.0</v>
      </c>
    </row>
    <row r="70" ht="37.5" customHeight="1">
      <c r="A70" s="17" t="s">
        <v>358</v>
      </c>
      <c r="B70" s="114" t="s">
        <v>280</v>
      </c>
      <c r="C70" s="115" t="s">
        <v>305</v>
      </c>
      <c r="D70" s="12"/>
      <c r="E70" s="100"/>
      <c r="F70" s="100"/>
      <c r="G70" s="31"/>
      <c r="H70" s="100"/>
      <c r="I70" s="118" t="s">
        <v>338</v>
      </c>
      <c r="J70" s="31"/>
      <c r="K70" s="31"/>
      <c r="L70" s="31"/>
      <c r="M70" s="31"/>
    </row>
    <row r="71" ht="37.5" customHeight="1">
      <c r="A71" s="17" t="s">
        <v>359</v>
      </c>
      <c r="B71" s="114" t="s">
        <v>360</v>
      </c>
      <c r="C71" s="115" t="s">
        <v>67</v>
      </c>
      <c r="D71" s="12"/>
      <c r="E71" s="100"/>
      <c r="F71" s="100"/>
      <c r="G71" s="116">
        <v>0.0</v>
      </c>
      <c r="H71" s="100"/>
      <c r="I71" s="118" t="s">
        <v>355</v>
      </c>
      <c r="J71" s="119">
        <v>11.0</v>
      </c>
      <c r="K71" s="119">
        <v>13.0</v>
      </c>
      <c r="L71" s="119">
        <v>17.0</v>
      </c>
      <c r="M71" s="116">
        <v>0.0</v>
      </c>
    </row>
    <row r="72" ht="37.5" customHeight="1">
      <c r="A72" s="17" t="s">
        <v>362</v>
      </c>
      <c r="B72" s="114" t="s">
        <v>292</v>
      </c>
      <c r="C72" s="115" t="s">
        <v>308</v>
      </c>
      <c r="D72" s="12"/>
      <c r="E72" s="31"/>
      <c r="F72" s="31"/>
      <c r="G72" s="31"/>
      <c r="H72" s="31"/>
      <c r="I72" s="118" t="s">
        <v>265</v>
      </c>
      <c r="J72" s="31"/>
      <c r="K72" s="31"/>
      <c r="L72" s="31"/>
      <c r="M72" s="31"/>
    </row>
    <row r="73" ht="37.5" customHeight="1">
      <c r="A73" s="17" t="s">
        <v>363</v>
      </c>
      <c r="B73" s="114" t="s">
        <v>270</v>
      </c>
      <c r="C73" s="115" t="s">
        <v>288</v>
      </c>
      <c r="D73" s="12"/>
      <c r="E73" s="32" t="s">
        <v>206</v>
      </c>
      <c r="F73" s="33">
        <v>0.8333333333333334</v>
      </c>
      <c r="G73" s="124">
        <v>1.0</v>
      </c>
      <c r="H73" s="125" t="s">
        <v>403</v>
      </c>
      <c r="I73" s="114" t="s">
        <v>342</v>
      </c>
      <c r="J73" s="126">
        <v>14.0</v>
      </c>
      <c r="K73" s="126">
        <v>21.0</v>
      </c>
      <c r="L73" s="126">
        <v>21.0</v>
      </c>
      <c r="M73" s="124">
        <v>2.0</v>
      </c>
    </row>
    <row r="74" ht="37.5" customHeight="1">
      <c r="A74" s="17" t="s">
        <v>365</v>
      </c>
      <c r="B74" s="114" t="s">
        <v>251</v>
      </c>
      <c r="C74" s="115" t="s">
        <v>282</v>
      </c>
      <c r="D74" s="12"/>
      <c r="E74" s="100"/>
      <c r="F74" s="100"/>
      <c r="G74" s="31"/>
      <c r="H74" s="100"/>
      <c r="I74" s="114" t="s">
        <v>340</v>
      </c>
      <c r="J74" s="31"/>
      <c r="K74" s="31"/>
      <c r="L74" s="31"/>
      <c r="M74" s="31"/>
    </row>
    <row r="75" ht="37.5" customHeight="1">
      <c r="A75" s="17" t="s">
        <v>367</v>
      </c>
      <c r="B75" s="114" t="s">
        <v>340</v>
      </c>
      <c r="C75" s="115" t="s">
        <v>276</v>
      </c>
      <c r="D75" s="12"/>
      <c r="E75" s="100"/>
      <c r="F75" s="100"/>
      <c r="G75" s="124">
        <v>0.0</v>
      </c>
      <c r="H75" s="100"/>
      <c r="I75" s="114" t="s">
        <v>280</v>
      </c>
      <c r="J75" s="126">
        <v>21.0</v>
      </c>
      <c r="K75" s="126">
        <v>17.0</v>
      </c>
      <c r="L75" s="126">
        <v>15.0</v>
      </c>
      <c r="M75" s="124">
        <v>1.0</v>
      </c>
    </row>
    <row r="76" ht="45.0" customHeight="1">
      <c r="A76" s="17" t="s">
        <v>368</v>
      </c>
      <c r="B76" s="114" t="s">
        <v>345</v>
      </c>
      <c r="C76" s="115" t="s">
        <v>369</v>
      </c>
      <c r="D76" s="12"/>
      <c r="E76" s="31"/>
      <c r="F76" s="31"/>
      <c r="G76" s="31"/>
      <c r="H76" s="31"/>
      <c r="I76" s="114" t="s">
        <v>350</v>
      </c>
      <c r="J76" s="31"/>
      <c r="K76" s="31"/>
      <c r="L76" s="31"/>
      <c r="M76" s="31"/>
    </row>
    <row r="77" ht="37.5" customHeight="1">
      <c r="A77" s="17" t="s">
        <v>370</v>
      </c>
      <c r="B77" s="114" t="s">
        <v>242</v>
      </c>
      <c r="C77" s="115" t="s">
        <v>243</v>
      </c>
      <c r="D77" s="12"/>
      <c r="E77" s="20" t="s">
        <v>206</v>
      </c>
      <c r="F77" s="21">
        <v>0.8680555555555556</v>
      </c>
      <c r="G77" s="116">
        <v>0.0</v>
      </c>
      <c r="H77" s="117" t="s">
        <v>404</v>
      </c>
      <c r="I77" s="118" t="s">
        <v>329</v>
      </c>
      <c r="J77" s="119">
        <v>15.0</v>
      </c>
      <c r="K77" s="119">
        <v>16.0</v>
      </c>
      <c r="L77" s="119">
        <v>15.0</v>
      </c>
      <c r="M77" s="116">
        <v>0.0</v>
      </c>
    </row>
    <row r="78" ht="37.5" customHeight="1">
      <c r="A78" s="17" t="s">
        <v>372</v>
      </c>
      <c r="B78" s="114" t="s">
        <v>62</v>
      </c>
      <c r="C78" s="115" t="s">
        <v>373</v>
      </c>
      <c r="D78" s="12"/>
      <c r="E78" s="100"/>
      <c r="F78" s="100"/>
      <c r="G78" s="31"/>
      <c r="H78" s="100"/>
      <c r="I78" s="118" t="s">
        <v>360</v>
      </c>
      <c r="J78" s="31"/>
      <c r="K78" s="31"/>
      <c r="L78" s="31"/>
      <c r="M78" s="31"/>
    </row>
    <row r="79" ht="37.5" customHeight="1">
      <c r="A79" s="17" t="s">
        <v>374</v>
      </c>
      <c r="B79" s="114" t="s">
        <v>361</v>
      </c>
      <c r="C79" s="115" t="s">
        <v>209</v>
      </c>
      <c r="D79" s="12"/>
      <c r="E79" s="100"/>
      <c r="F79" s="100"/>
      <c r="G79" s="116">
        <v>1.0</v>
      </c>
      <c r="H79" s="100"/>
      <c r="I79" s="118" t="s">
        <v>332</v>
      </c>
      <c r="J79" s="119">
        <v>21.0</v>
      </c>
      <c r="K79" s="119">
        <v>21.0</v>
      </c>
      <c r="L79" s="119">
        <v>21.0</v>
      </c>
      <c r="M79" s="116">
        <v>3.0</v>
      </c>
    </row>
    <row r="80" ht="37.5" customHeight="1">
      <c r="A80" s="17" t="s">
        <v>375</v>
      </c>
      <c r="B80" s="114" t="s">
        <v>350</v>
      </c>
      <c r="C80" s="115" t="s">
        <v>238</v>
      </c>
      <c r="D80" s="12"/>
      <c r="E80" s="31"/>
      <c r="F80" s="31"/>
      <c r="G80" s="31"/>
      <c r="H80" s="31"/>
      <c r="I80" s="118" t="s">
        <v>335</v>
      </c>
      <c r="J80" s="31"/>
      <c r="K80" s="31"/>
      <c r="L80" s="31"/>
      <c r="M80" s="31"/>
    </row>
    <row r="81" ht="37.5" customHeight="1">
      <c r="A81" s="17" t="s">
        <v>376</v>
      </c>
      <c r="B81" s="114" t="s">
        <v>332</v>
      </c>
      <c r="C81" s="115" t="s">
        <v>377</v>
      </c>
      <c r="D81" s="12"/>
      <c r="E81" s="32" t="s">
        <v>206</v>
      </c>
      <c r="F81" s="33">
        <v>0.9027777777777778</v>
      </c>
      <c r="G81" s="124">
        <v>0.0</v>
      </c>
      <c r="H81" s="125" t="s">
        <v>405</v>
      </c>
      <c r="I81" s="114" t="s">
        <v>352</v>
      </c>
      <c r="J81" s="126">
        <v>9.0</v>
      </c>
      <c r="K81" s="126">
        <v>9.0</v>
      </c>
      <c r="L81" s="126">
        <v>16.0</v>
      </c>
      <c r="M81" s="124">
        <v>0.0</v>
      </c>
    </row>
    <row r="82" ht="37.5" customHeight="1">
      <c r="A82" s="17" t="s">
        <v>379</v>
      </c>
      <c r="B82" s="114" t="s">
        <v>265</v>
      </c>
      <c r="C82" s="115" t="s">
        <v>310</v>
      </c>
      <c r="D82" s="12"/>
      <c r="E82" s="100"/>
      <c r="F82" s="100"/>
      <c r="G82" s="31"/>
      <c r="H82" s="100"/>
      <c r="I82" s="114" t="s">
        <v>270</v>
      </c>
      <c r="J82" s="31"/>
      <c r="K82" s="31"/>
      <c r="L82" s="31"/>
      <c r="M82" s="31"/>
    </row>
    <row r="83" ht="45.0" customHeight="1">
      <c r="A83" s="17" t="s">
        <v>380</v>
      </c>
      <c r="B83" s="114" t="s">
        <v>366</v>
      </c>
      <c r="C83" s="115" t="s">
        <v>381</v>
      </c>
      <c r="D83" s="12"/>
      <c r="E83" s="100"/>
      <c r="F83" s="100"/>
      <c r="G83" s="124">
        <v>1.0</v>
      </c>
      <c r="H83" s="100"/>
      <c r="I83" s="114" t="s">
        <v>251</v>
      </c>
      <c r="J83" s="126">
        <v>21.0</v>
      </c>
      <c r="K83" s="126">
        <v>21.0</v>
      </c>
      <c r="L83" s="126">
        <v>21.0</v>
      </c>
      <c r="M83" s="124">
        <v>3.0</v>
      </c>
    </row>
    <row r="84" ht="45.0" customHeight="1">
      <c r="A84" s="17" t="s">
        <v>382</v>
      </c>
      <c r="B84" s="114" t="s">
        <v>335</v>
      </c>
      <c r="C84" s="115" t="s">
        <v>383</v>
      </c>
      <c r="D84" s="12"/>
      <c r="E84" s="31"/>
      <c r="F84" s="31"/>
      <c r="G84" s="31"/>
      <c r="H84" s="31"/>
      <c r="I84" s="114" t="s">
        <v>361</v>
      </c>
      <c r="J84" s="31"/>
      <c r="K84" s="31"/>
      <c r="L84" s="31"/>
      <c r="M84" s="31"/>
    </row>
    <row r="85" ht="45.0" customHeight="1">
      <c r="A85" s="6"/>
      <c r="B85" s="2"/>
      <c r="C85" s="2"/>
      <c r="D85" s="2"/>
      <c r="E85" s="2"/>
      <c r="F85" s="2"/>
      <c r="G85" s="2"/>
      <c r="H85" s="2"/>
      <c r="J85" s="7" t="s">
        <v>2</v>
      </c>
    </row>
    <row r="86" ht="37.5" customHeight="1">
      <c r="A86" s="8" t="s">
        <v>3</v>
      </c>
      <c r="B86" s="8" t="s">
        <v>4</v>
      </c>
      <c r="C86" s="8" t="s">
        <v>5</v>
      </c>
      <c r="E86" s="9"/>
      <c r="F86" s="9"/>
      <c r="G86" s="112" t="s">
        <v>6</v>
      </c>
      <c r="H86" s="11" t="s">
        <v>406</v>
      </c>
      <c r="I86" s="12"/>
      <c r="J86" s="113">
        <v>1.0</v>
      </c>
      <c r="K86" s="113">
        <v>2.0</v>
      </c>
      <c r="L86" s="113">
        <v>3.0</v>
      </c>
      <c r="M86" s="10" t="s">
        <v>8</v>
      </c>
    </row>
    <row r="87" ht="37.5" customHeight="1">
      <c r="A87" s="17" t="s">
        <v>328</v>
      </c>
      <c r="B87" s="114" t="s">
        <v>329</v>
      </c>
      <c r="C87" s="115" t="s">
        <v>330</v>
      </c>
      <c r="D87" s="12"/>
      <c r="E87" s="20" t="s">
        <v>206</v>
      </c>
      <c r="F87" s="21">
        <v>0.7291666666666666</v>
      </c>
      <c r="G87" s="116">
        <v>0.0</v>
      </c>
      <c r="H87" s="117" t="s">
        <v>407</v>
      </c>
      <c r="I87" s="118" t="s">
        <v>259</v>
      </c>
      <c r="J87" s="119">
        <v>18.0</v>
      </c>
      <c r="K87" s="119">
        <v>19.0</v>
      </c>
      <c r="L87" s="119">
        <v>21.0</v>
      </c>
      <c r="M87" s="116">
        <v>1.0</v>
      </c>
    </row>
    <row r="88" ht="37.5" customHeight="1">
      <c r="A88" s="17" t="s">
        <v>333</v>
      </c>
      <c r="B88" s="114" t="s">
        <v>334</v>
      </c>
      <c r="C88" s="115" t="s">
        <v>272</v>
      </c>
      <c r="D88" s="12"/>
      <c r="E88" s="100"/>
      <c r="F88" s="100"/>
      <c r="G88" s="31"/>
      <c r="H88" s="100"/>
      <c r="I88" s="118" t="s">
        <v>350</v>
      </c>
      <c r="J88" s="31"/>
      <c r="K88" s="31"/>
      <c r="L88" s="31"/>
      <c r="M88" s="31"/>
    </row>
    <row r="89" ht="37.5" customHeight="1">
      <c r="A89" s="17" t="s">
        <v>336</v>
      </c>
      <c r="B89" s="114" t="s">
        <v>259</v>
      </c>
      <c r="C89" s="115" t="s">
        <v>264</v>
      </c>
      <c r="D89" s="12"/>
      <c r="E89" s="100"/>
      <c r="F89" s="100"/>
      <c r="G89" s="116">
        <v>1.0</v>
      </c>
      <c r="H89" s="100"/>
      <c r="I89" s="118" t="s">
        <v>329</v>
      </c>
      <c r="J89" s="119">
        <v>21.0</v>
      </c>
      <c r="K89" s="119">
        <v>21.0</v>
      </c>
      <c r="L89" s="119">
        <v>13.0</v>
      </c>
      <c r="M89" s="116">
        <v>2.0</v>
      </c>
    </row>
    <row r="90" ht="37.5" customHeight="1">
      <c r="A90" s="17" t="s">
        <v>337</v>
      </c>
      <c r="B90" s="114" t="s">
        <v>338</v>
      </c>
      <c r="C90" s="115" t="s">
        <v>339</v>
      </c>
      <c r="D90" s="12"/>
      <c r="E90" s="31"/>
      <c r="F90" s="31"/>
      <c r="G90" s="31"/>
      <c r="H90" s="31"/>
      <c r="I90" s="118" t="s">
        <v>251</v>
      </c>
      <c r="J90" s="31"/>
      <c r="K90" s="31"/>
      <c r="L90" s="31"/>
      <c r="M90" s="31"/>
    </row>
    <row r="91" ht="37.5" customHeight="1">
      <c r="A91" s="17" t="s">
        <v>341</v>
      </c>
      <c r="B91" s="114" t="s">
        <v>342</v>
      </c>
      <c r="C91" s="115" t="s">
        <v>343</v>
      </c>
      <c r="D91" s="12"/>
      <c r="E91" s="32" t="s">
        <v>206</v>
      </c>
      <c r="F91" s="33">
        <v>0.7638888888888888</v>
      </c>
      <c r="G91" s="124">
        <v>1.0</v>
      </c>
      <c r="H91" s="125" t="s">
        <v>408</v>
      </c>
      <c r="I91" s="114" t="s">
        <v>347</v>
      </c>
      <c r="J91" s="126">
        <v>16.0</v>
      </c>
      <c r="K91" s="126">
        <v>21.0</v>
      </c>
      <c r="L91" s="126">
        <v>21.0</v>
      </c>
      <c r="M91" s="124">
        <v>2.0</v>
      </c>
    </row>
    <row r="92" ht="37.5" customHeight="1">
      <c r="A92" s="17" t="s">
        <v>346</v>
      </c>
      <c r="B92" s="114" t="s">
        <v>347</v>
      </c>
      <c r="C92" s="115" t="s">
        <v>348</v>
      </c>
      <c r="D92" s="12"/>
      <c r="E92" s="100"/>
      <c r="F92" s="100"/>
      <c r="G92" s="31"/>
      <c r="H92" s="100"/>
      <c r="I92" s="114" t="s">
        <v>292</v>
      </c>
      <c r="J92" s="31"/>
      <c r="K92" s="31"/>
      <c r="L92" s="31"/>
      <c r="M92" s="31"/>
    </row>
    <row r="93" ht="37.5" customHeight="1">
      <c r="A93" s="17" t="s">
        <v>349</v>
      </c>
      <c r="B93" s="114" t="s">
        <v>20</v>
      </c>
      <c r="C93" s="115" t="s">
        <v>87</v>
      </c>
      <c r="D93" s="12"/>
      <c r="E93" s="100"/>
      <c r="F93" s="100"/>
      <c r="G93" s="124">
        <v>0.0</v>
      </c>
      <c r="H93" s="100"/>
      <c r="I93" s="114" t="s">
        <v>360</v>
      </c>
      <c r="J93" s="126">
        <v>21.0</v>
      </c>
      <c r="K93" s="126">
        <v>18.0</v>
      </c>
      <c r="L93" s="126">
        <v>19.0</v>
      </c>
      <c r="M93" s="124">
        <v>1.0</v>
      </c>
    </row>
    <row r="94" ht="37.5" customHeight="1">
      <c r="A94" s="17" t="s">
        <v>351</v>
      </c>
      <c r="B94" s="114" t="s">
        <v>352</v>
      </c>
      <c r="C94" s="115" t="s">
        <v>353</v>
      </c>
      <c r="D94" s="12"/>
      <c r="E94" s="31"/>
      <c r="F94" s="31"/>
      <c r="G94" s="31"/>
      <c r="H94" s="31"/>
      <c r="I94" s="114" t="s">
        <v>335</v>
      </c>
      <c r="J94" s="31"/>
      <c r="K94" s="31"/>
      <c r="L94" s="31"/>
      <c r="M94" s="31"/>
    </row>
    <row r="95" ht="37.5" customHeight="1">
      <c r="A95" s="17" t="s">
        <v>354</v>
      </c>
      <c r="B95" s="114" t="s">
        <v>355</v>
      </c>
      <c r="C95" s="115" t="s">
        <v>356</v>
      </c>
      <c r="D95" s="12"/>
      <c r="E95" s="20" t="s">
        <v>206</v>
      </c>
      <c r="F95" s="21">
        <v>0.7986111111111112</v>
      </c>
      <c r="G95" s="116">
        <v>1.0</v>
      </c>
      <c r="H95" s="117" t="s">
        <v>409</v>
      </c>
      <c r="I95" s="118" t="s">
        <v>361</v>
      </c>
      <c r="J95" s="119">
        <v>22.0</v>
      </c>
      <c r="K95" s="119">
        <v>21.0</v>
      </c>
      <c r="L95" s="119">
        <v>21.0</v>
      </c>
      <c r="M95" s="116">
        <v>2.0</v>
      </c>
    </row>
    <row r="96" ht="37.5" customHeight="1">
      <c r="A96" s="17" t="s">
        <v>358</v>
      </c>
      <c r="B96" s="114" t="s">
        <v>280</v>
      </c>
      <c r="C96" s="115" t="s">
        <v>305</v>
      </c>
      <c r="D96" s="12"/>
      <c r="E96" s="100"/>
      <c r="F96" s="100"/>
      <c r="G96" s="31"/>
      <c r="H96" s="100"/>
      <c r="I96" s="118" t="s">
        <v>332</v>
      </c>
      <c r="J96" s="31"/>
      <c r="K96" s="31"/>
      <c r="L96" s="31"/>
      <c r="M96" s="31"/>
    </row>
    <row r="97" ht="37.5" customHeight="1">
      <c r="A97" s="17" t="s">
        <v>359</v>
      </c>
      <c r="B97" s="114" t="s">
        <v>360</v>
      </c>
      <c r="C97" s="115" t="s">
        <v>67</v>
      </c>
      <c r="D97" s="12"/>
      <c r="E97" s="100"/>
      <c r="F97" s="100"/>
      <c r="G97" s="116">
        <v>0.0</v>
      </c>
      <c r="H97" s="100"/>
      <c r="I97" s="118" t="s">
        <v>265</v>
      </c>
      <c r="J97" s="119">
        <v>23.0</v>
      </c>
      <c r="K97" s="119">
        <v>14.0</v>
      </c>
      <c r="L97" s="119">
        <v>19.0</v>
      </c>
      <c r="M97" s="116">
        <v>1.0</v>
      </c>
    </row>
    <row r="98" ht="37.5" customHeight="1">
      <c r="A98" s="17" t="s">
        <v>362</v>
      </c>
      <c r="B98" s="114" t="s">
        <v>292</v>
      </c>
      <c r="C98" s="115" t="s">
        <v>308</v>
      </c>
      <c r="D98" s="12"/>
      <c r="E98" s="31"/>
      <c r="F98" s="31"/>
      <c r="G98" s="31"/>
      <c r="H98" s="31"/>
      <c r="I98" s="118" t="s">
        <v>366</v>
      </c>
      <c r="J98" s="31"/>
      <c r="K98" s="31"/>
      <c r="L98" s="31"/>
      <c r="M98" s="31"/>
    </row>
    <row r="99" ht="45.0" customHeight="1">
      <c r="A99" s="17" t="s">
        <v>363</v>
      </c>
      <c r="B99" s="114" t="s">
        <v>270</v>
      </c>
      <c r="C99" s="115" t="s">
        <v>288</v>
      </c>
      <c r="D99" s="12"/>
      <c r="E99" s="32" t="s">
        <v>206</v>
      </c>
      <c r="F99" s="33">
        <v>0.8333333333333334</v>
      </c>
      <c r="G99" s="124">
        <v>1.0</v>
      </c>
      <c r="H99" s="125" t="s">
        <v>410</v>
      </c>
      <c r="I99" s="114" t="s">
        <v>334</v>
      </c>
      <c r="J99" s="126">
        <v>21.0</v>
      </c>
      <c r="K99" s="126">
        <v>21.0</v>
      </c>
      <c r="L99" s="126">
        <v>12.0</v>
      </c>
      <c r="M99" s="124">
        <v>2.0</v>
      </c>
    </row>
    <row r="100" ht="37.5" customHeight="1">
      <c r="A100" s="17" t="s">
        <v>365</v>
      </c>
      <c r="B100" s="114" t="s">
        <v>251</v>
      </c>
      <c r="C100" s="115" t="s">
        <v>282</v>
      </c>
      <c r="D100" s="12"/>
      <c r="E100" s="100"/>
      <c r="F100" s="100"/>
      <c r="G100" s="31"/>
      <c r="H100" s="100"/>
      <c r="I100" s="114" t="s">
        <v>342</v>
      </c>
      <c r="J100" s="31"/>
      <c r="K100" s="31"/>
      <c r="L100" s="31"/>
      <c r="M100" s="31"/>
    </row>
    <row r="101" ht="37.5" customHeight="1">
      <c r="A101" s="17" t="s">
        <v>367</v>
      </c>
      <c r="B101" s="114" t="s">
        <v>340</v>
      </c>
      <c r="C101" s="115" t="s">
        <v>276</v>
      </c>
      <c r="D101" s="12"/>
      <c r="E101" s="100"/>
      <c r="F101" s="100"/>
      <c r="G101" s="124">
        <v>0.0</v>
      </c>
      <c r="H101" s="100"/>
      <c r="I101" s="114" t="s">
        <v>338</v>
      </c>
      <c r="J101" s="126">
        <v>16.0</v>
      </c>
      <c r="K101" s="126">
        <v>7.0</v>
      </c>
      <c r="L101" s="126">
        <v>21.0</v>
      </c>
      <c r="M101" s="124">
        <v>1.0</v>
      </c>
    </row>
    <row r="102" ht="45.0" customHeight="1">
      <c r="A102" s="17" t="s">
        <v>368</v>
      </c>
      <c r="B102" s="114" t="s">
        <v>345</v>
      </c>
      <c r="C102" s="115" t="s">
        <v>369</v>
      </c>
      <c r="D102" s="12"/>
      <c r="E102" s="31"/>
      <c r="F102" s="31"/>
      <c r="G102" s="31"/>
      <c r="H102" s="31"/>
      <c r="I102" s="114" t="s">
        <v>242</v>
      </c>
      <c r="J102" s="31"/>
      <c r="K102" s="31"/>
      <c r="L102" s="31"/>
      <c r="M102" s="31"/>
    </row>
    <row r="103" ht="37.5" customHeight="1">
      <c r="A103" s="17" t="s">
        <v>370</v>
      </c>
      <c r="B103" s="114" t="s">
        <v>242</v>
      </c>
      <c r="C103" s="115" t="s">
        <v>243</v>
      </c>
      <c r="D103" s="12"/>
      <c r="E103" s="20" t="s">
        <v>206</v>
      </c>
      <c r="F103" s="21">
        <v>0.8680555555555556</v>
      </c>
      <c r="G103" s="116">
        <v>0.0</v>
      </c>
      <c r="H103" s="117" t="s">
        <v>411</v>
      </c>
      <c r="I103" s="118" t="s">
        <v>355</v>
      </c>
      <c r="J103" s="119">
        <v>14.0</v>
      </c>
      <c r="K103" s="119">
        <v>17.0</v>
      </c>
      <c r="L103" s="119">
        <v>21.0</v>
      </c>
      <c r="M103" s="116">
        <v>1.0</v>
      </c>
    </row>
    <row r="104" ht="37.5" customHeight="1">
      <c r="A104" s="17" t="s">
        <v>372</v>
      </c>
      <c r="B104" s="114" t="s">
        <v>62</v>
      </c>
      <c r="C104" s="115" t="s">
        <v>373</v>
      </c>
      <c r="D104" s="12"/>
      <c r="E104" s="100"/>
      <c r="F104" s="100"/>
      <c r="G104" s="31"/>
      <c r="H104" s="100"/>
      <c r="I104" s="118" t="s">
        <v>340</v>
      </c>
      <c r="J104" s="31"/>
      <c r="K104" s="31"/>
      <c r="L104" s="31"/>
      <c r="M104" s="31"/>
    </row>
    <row r="105" ht="37.5" customHeight="1">
      <c r="A105" s="17" t="s">
        <v>374</v>
      </c>
      <c r="B105" s="114" t="s">
        <v>361</v>
      </c>
      <c r="C105" s="115" t="s">
        <v>209</v>
      </c>
      <c r="D105" s="12"/>
      <c r="E105" s="100"/>
      <c r="F105" s="100"/>
      <c r="G105" s="116">
        <v>1.0</v>
      </c>
      <c r="H105" s="100"/>
      <c r="I105" s="118" t="s">
        <v>20</v>
      </c>
      <c r="J105" s="119">
        <v>21.0</v>
      </c>
      <c r="K105" s="119">
        <v>21.0</v>
      </c>
      <c r="L105" s="119">
        <v>15.0</v>
      </c>
      <c r="M105" s="116">
        <v>2.0</v>
      </c>
    </row>
    <row r="106" ht="37.5" customHeight="1">
      <c r="A106" s="17" t="s">
        <v>375</v>
      </c>
      <c r="B106" s="114" t="s">
        <v>350</v>
      </c>
      <c r="C106" s="115" t="s">
        <v>238</v>
      </c>
      <c r="D106" s="12"/>
      <c r="E106" s="31"/>
      <c r="F106" s="31"/>
      <c r="G106" s="31"/>
      <c r="H106" s="31"/>
      <c r="I106" s="118" t="s">
        <v>280</v>
      </c>
      <c r="J106" s="31"/>
      <c r="K106" s="31"/>
      <c r="L106" s="31"/>
      <c r="M106" s="31"/>
    </row>
    <row r="107" ht="37.5" customHeight="1">
      <c r="A107" s="17" t="s">
        <v>376</v>
      </c>
      <c r="B107" s="114" t="s">
        <v>332</v>
      </c>
      <c r="C107" s="115" t="s">
        <v>377</v>
      </c>
      <c r="D107" s="12"/>
      <c r="E107" s="32" t="s">
        <v>206</v>
      </c>
      <c r="F107" s="33">
        <v>0.9027777777777778</v>
      </c>
      <c r="G107" s="124">
        <v>0.0</v>
      </c>
      <c r="H107" s="125" t="s">
        <v>412</v>
      </c>
      <c r="I107" s="114" t="s">
        <v>352</v>
      </c>
      <c r="J107" s="126">
        <v>19.0</v>
      </c>
      <c r="K107" s="126">
        <v>11.0</v>
      </c>
      <c r="L107" s="126">
        <v>23.0</v>
      </c>
      <c r="M107" s="124">
        <v>1.0</v>
      </c>
    </row>
    <row r="108" ht="37.5" customHeight="1">
      <c r="A108" s="17" t="s">
        <v>379</v>
      </c>
      <c r="B108" s="114" t="s">
        <v>265</v>
      </c>
      <c r="C108" s="115" t="s">
        <v>310</v>
      </c>
      <c r="D108" s="12"/>
      <c r="E108" s="100"/>
      <c r="F108" s="100"/>
      <c r="G108" s="31"/>
      <c r="H108" s="100"/>
      <c r="I108" s="114" t="s">
        <v>62</v>
      </c>
      <c r="J108" s="31"/>
      <c r="K108" s="31"/>
      <c r="L108" s="31"/>
      <c r="M108" s="31"/>
    </row>
    <row r="109" ht="37.5" customHeight="1">
      <c r="A109" s="17" t="s">
        <v>380</v>
      </c>
      <c r="B109" s="114" t="s">
        <v>366</v>
      </c>
      <c r="C109" s="115" t="s">
        <v>381</v>
      </c>
      <c r="D109" s="12"/>
      <c r="E109" s="100"/>
      <c r="F109" s="100"/>
      <c r="G109" s="124">
        <v>1.0</v>
      </c>
      <c r="H109" s="100"/>
      <c r="I109" s="114" t="s">
        <v>270</v>
      </c>
      <c r="J109" s="126">
        <v>21.0</v>
      </c>
      <c r="K109" s="126">
        <v>21.0</v>
      </c>
      <c r="L109" s="126">
        <v>21.0</v>
      </c>
      <c r="M109" s="124">
        <v>2.0</v>
      </c>
    </row>
    <row r="110" ht="37.5" customHeight="1">
      <c r="A110" s="17" t="s">
        <v>382</v>
      </c>
      <c r="B110" s="114" t="s">
        <v>335</v>
      </c>
      <c r="C110" s="115" t="s">
        <v>383</v>
      </c>
      <c r="D110" s="12"/>
      <c r="E110" s="31"/>
      <c r="F110" s="31"/>
      <c r="G110" s="31"/>
      <c r="H110" s="31"/>
      <c r="I110" s="114" t="s">
        <v>345</v>
      </c>
      <c r="J110" s="31"/>
      <c r="K110" s="31"/>
      <c r="L110" s="31"/>
      <c r="M110" s="31"/>
    </row>
    <row r="111" ht="37.5" customHeight="1">
      <c r="A111" s="6"/>
      <c r="B111" s="2"/>
      <c r="C111" s="2"/>
      <c r="D111" s="2"/>
      <c r="E111" s="2"/>
      <c r="F111" s="2"/>
      <c r="G111" s="2"/>
      <c r="H111" s="2"/>
      <c r="J111" s="7" t="s">
        <v>2</v>
      </c>
    </row>
    <row r="112" ht="37.5" customHeight="1">
      <c r="A112" s="8" t="s">
        <v>3</v>
      </c>
      <c r="B112" s="8" t="s">
        <v>4</v>
      </c>
      <c r="C112" s="8" t="s">
        <v>5</v>
      </c>
      <c r="E112" s="9"/>
      <c r="F112" s="9"/>
      <c r="G112" s="112" t="s">
        <v>6</v>
      </c>
      <c r="H112" s="11" t="s">
        <v>413</v>
      </c>
      <c r="I112" s="12"/>
      <c r="J112" s="113">
        <v>1.0</v>
      </c>
      <c r="K112" s="113">
        <v>2.0</v>
      </c>
      <c r="L112" s="113">
        <v>3.0</v>
      </c>
      <c r="M112" s="10" t="s">
        <v>8</v>
      </c>
    </row>
    <row r="113" ht="37.5" customHeight="1">
      <c r="A113" s="17" t="s">
        <v>328</v>
      </c>
      <c r="B113" s="114" t="s">
        <v>329</v>
      </c>
      <c r="C113" s="115" t="s">
        <v>330</v>
      </c>
      <c r="D113" s="12"/>
      <c r="E113" s="46" t="s">
        <v>206</v>
      </c>
      <c r="F113" s="47">
        <v>0.7291666666666666</v>
      </c>
      <c r="G113" s="133">
        <v>1.0</v>
      </c>
      <c r="H113" s="134" t="s">
        <v>414</v>
      </c>
      <c r="I113" s="135" t="s">
        <v>334</v>
      </c>
      <c r="J113" s="136">
        <v>21.0</v>
      </c>
      <c r="K113" s="136">
        <v>23.0</v>
      </c>
      <c r="L113" s="136">
        <v>21.0</v>
      </c>
      <c r="M113" s="133">
        <v>3.0</v>
      </c>
    </row>
    <row r="114" ht="37.5" customHeight="1">
      <c r="A114" s="17" t="s">
        <v>333</v>
      </c>
      <c r="B114" s="114" t="s">
        <v>334</v>
      </c>
      <c r="C114" s="115" t="s">
        <v>272</v>
      </c>
      <c r="D114" s="12"/>
      <c r="E114" s="100"/>
      <c r="F114" s="100"/>
      <c r="G114" s="31"/>
      <c r="H114" s="100"/>
      <c r="I114" s="135" t="s">
        <v>20</v>
      </c>
      <c r="J114" s="31"/>
      <c r="K114" s="31"/>
      <c r="L114" s="31"/>
      <c r="M114" s="31"/>
    </row>
    <row r="115" ht="37.5" customHeight="1">
      <c r="A115" s="17" t="s">
        <v>336</v>
      </c>
      <c r="B115" s="114" t="s">
        <v>259</v>
      </c>
      <c r="C115" s="115" t="s">
        <v>264</v>
      </c>
      <c r="D115" s="12"/>
      <c r="E115" s="100"/>
      <c r="F115" s="100"/>
      <c r="G115" s="133">
        <v>0.0</v>
      </c>
      <c r="H115" s="100"/>
      <c r="I115" s="135" t="s">
        <v>352</v>
      </c>
      <c r="J115" s="136">
        <v>13.0</v>
      </c>
      <c r="K115" s="136">
        <v>22.0</v>
      </c>
      <c r="L115" s="136">
        <v>18.0</v>
      </c>
      <c r="M115" s="133">
        <v>0.0</v>
      </c>
    </row>
    <row r="116" ht="37.5" customHeight="1">
      <c r="A116" s="17" t="s">
        <v>337</v>
      </c>
      <c r="B116" s="114" t="s">
        <v>338</v>
      </c>
      <c r="C116" s="115" t="s">
        <v>339</v>
      </c>
      <c r="D116" s="12"/>
      <c r="E116" s="31"/>
      <c r="F116" s="31"/>
      <c r="G116" s="31"/>
      <c r="H116" s="31"/>
      <c r="I116" s="135" t="s">
        <v>292</v>
      </c>
      <c r="J116" s="31"/>
      <c r="K116" s="31"/>
      <c r="L116" s="31"/>
      <c r="M116" s="31"/>
    </row>
    <row r="117" ht="37.5" customHeight="1">
      <c r="A117" s="17" t="s">
        <v>341</v>
      </c>
      <c r="B117" s="114" t="s">
        <v>342</v>
      </c>
      <c r="C117" s="115" t="s">
        <v>343</v>
      </c>
      <c r="D117" s="12"/>
      <c r="E117" s="32" t="s">
        <v>206</v>
      </c>
      <c r="F117" s="33">
        <v>0.7638888888888888</v>
      </c>
      <c r="G117" s="124">
        <v>1.0</v>
      </c>
      <c r="H117" s="125" t="s">
        <v>415</v>
      </c>
      <c r="I117" s="114" t="s">
        <v>342</v>
      </c>
      <c r="J117" s="126">
        <v>21.0</v>
      </c>
      <c r="K117" s="126">
        <v>21.0</v>
      </c>
      <c r="L117" s="126">
        <v>21.0</v>
      </c>
      <c r="M117" s="124">
        <v>3.0</v>
      </c>
    </row>
    <row r="118" ht="37.5" customHeight="1">
      <c r="A118" s="17" t="s">
        <v>346</v>
      </c>
      <c r="B118" s="114" t="s">
        <v>347</v>
      </c>
      <c r="C118" s="115" t="s">
        <v>348</v>
      </c>
      <c r="D118" s="12"/>
      <c r="E118" s="100"/>
      <c r="F118" s="100"/>
      <c r="G118" s="31"/>
      <c r="H118" s="100"/>
      <c r="I118" s="114" t="s">
        <v>251</v>
      </c>
      <c r="J118" s="31"/>
      <c r="K118" s="31"/>
      <c r="L118" s="31"/>
      <c r="M118" s="31"/>
    </row>
    <row r="119" ht="37.5" customHeight="1">
      <c r="A119" s="17" t="s">
        <v>349</v>
      </c>
      <c r="B119" s="114" t="s">
        <v>20</v>
      </c>
      <c r="C119" s="115" t="s">
        <v>87</v>
      </c>
      <c r="D119" s="12"/>
      <c r="E119" s="100"/>
      <c r="F119" s="100"/>
      <c r="G119" s="124">
        <v>0.0</v>
      </c>
      <c r="H119" s="100"/>
      <c r="I119" s="114" t="s">
        <v>62</v>
      </c>
      <c r="J119" s="126">
        <v>15.0</v>
      </c>
      <c r="K119" s="126">
        <v>15.0</v>
      </c>
      <c r="L119" s="126">
        <v>18.0</v>
      </c>
      <c r="M119" s="124">
        <v>0.0</v>
      </c>
    </row>
    <row r="120" ht="37.5" customHeight="1">
      <c r="A120" s="17" t="s">
        <v>351</v>
      </c>
      <c r="B120" s="114" t="s">
        <v>352</v>
      </c>
      <c r="C120" s="115" t="s">
        <v>353</v>
      </c>
      <c r="D120" s="12"/>
      <c r="E120" s="31"/>
      <c r="F120" s="31"/>
      <c r="G120" s="31"/>
      <c r="H120" s="31"/>
      <c r="I120" s="114" t="s">
        <v>366</v>
      </c>
      <c r="J120" s="31"/>
      <c r="K120" s="31"/>
      <c r="L120" s="31"/>
      <c r="M120" s="31"/>
    </row>
    <row r="121" ht="45.0" customHeight="1">
      <c r="A121" s="17" t="s">
        <v>354</v>
      </c>
      <c r="B121" s="114" t="s">
        <v>355</v>
      </c>
      <c r="C121" s="115" t="s">
        <v>356</v>
      </c>
      <c r="D121" s="12"/>
      <c r="E121" s="46" t="s">
        <v>206</v>
      </c>
      <c r="F121" s="47">
        <v>0.7986111111111112</v>
      </c>
      <c r="G121" s="133">
        <v>0.0</v>
      </c>
      <c r="H121" s="134" t="s">
        <v>416</v>
      </c>
      <c r="I121" s="135" t="s">
        <v>329</v>
      </c>
      <c r="J121" s="136">
        <v>12.0</v>
      </c>
      <c r="K121" s="136">
        <v>21.0</v>
      </c>
      <c r="L121" s="136">
        <v>21.0</v>
      </c>
      <c r="M121" s="133">
        <v>1.0</v>
      </c>
    </row>
    <row r="122" ht="45.0" customHeight="1">
      <c r="A122" s="17" t="s">
        <v>358</v>
      </c>
      <c r="B122" s="114" t="s">
        <v>280</v>
      </c>
      <c r="C122" s="115" t="s">
        <v>305</v>
      </c>
      <c r="D122" s="12"/>
      <c r="E122" s="100"/>
      <c r="F122" s="100"/>
      <c r="G122" s="31"/>
      <c r="H122" s="100"/>
      <c r="I122" s="135" t="s">
        <v>350</v>
      </c>
      <c r="J122" s="31"/>
      <c r="K122" s="31"/>
      <c r="L122" s="31"/>
      <c r="M122" s="31"/>
    </row>
    <row r="123" ht="37.5" customHeight="1">
      <c r="A123" s="17" t="s">
        <v>359</v>
      </c>
      <c r="B123" s="114" t="s">
        <v>360</v>
      </c>
      <c r="C123" s="115" t="s">
        <v>67</v>
      </c>
      <c r="D123" s="12"/>
      <c r="E123" s="100"/>
      <c r="F123" s="100"/>
      <c r="G123" s="133">
        <v>1.0</v>
      </c>
      <c r="H123" s="100"/>
      <c r="I123" s="135" t="s">
        <v>332</v>
      </c>
      <c r="J123" s="136">
        <v>21.0</v>
      </c>
      <c r="K123" s="136">
        <v>23.0</v>
      </c>
      <c r="L123" s="136">
        <v>16.0</v>
      </c>
      <c r="M123" s="133">
        <v>2.0</v>
      </c>
    </row>
    <row r="124" ht="37.5" customHeight="1">
      <c r="A124" s="17" t="s">
        <v>362</v>
      </c>
      <c r="B124" s="114" t="s">
        <v>292</v>
      </c>
      <c r="C124" s="115" t="s">
        <v>308</v>
      </c>
      <c r="D124" s="12"/>
      <c r="E124" s="31"/>
      <c r="F124" s="31"/>
      <c r="G124" s="31"/>
      <c r="H124" s="31"/>
      <c r="I124" s="135" t="s">
        <v>242</v>
      </c>
      <c r="J124" s="31"/>
      <c r="K124" s="31"/>
      <c r="L124" s="31"/>
      <c r="M124" s="31"/>
    </row>
    <row r="125" ht="37.5" customHeight="1">
      <c r="A125" s="17" t="s">
        <v>363</v>
      </c>
      <c r="B125" s="114" t="s">
        <v>270</v>
      </c>
      <c r="C125" s="115" t="s">
        <v>288</v>
      </c>
      <c r="D125" s="12"/>
      <c r="E125" s="32" t="s">
        <v>206</v>
      </c>
      <c r="F125" s="33">
        <v>0.8333333333333334</v>
      </c>
      <c r="G125" s="124">
        <v>1.0</v>
      </c>
      <c r="H125" s="125" t="s">
        <v>417</v>
      </c>
      <c r="I125" s="114" t="s">
        <v>270</v>
      </c>
      <c r="J125" s="126">
        <v>21.0</v>
      </c>
      <c r="K125" s="126">
        <v>20.0</v>
      </c>
      <c r="L125" s="126">
        <v>21.0</v>
      </c>
      <c r="M125" s="124">
        <v>2.0</v>
      </c>
    </row>
    <row r="126" ht="37.5" customHeight="1">
      <c r="A126" s="17" t="s">
        <v>365</v>
      </c>
      <c r="B126" s="114" t="s">
        <v>251</v>
      </c>
      <c r="C126" s="115" t="s">
        <v>282</v>
      </c>
      <c r="D126" s="12"/>
      <c r="E126" s="100"/>
      <c r="F126" s="100"/>
      <c r="G126" s="31"/>
      <c r="H126" s="100"/>
      <c r="I126" s="114" t="s">
        <v>340</v>
      </c>
      <c r="J126" s="31"/>
      <c r="K126" s="31"/>
      <c r="L126" s="31"/>
      <c r="M126" s="31"/>
    </row>
    <row r="127" ht="37.5" customHeight="1">
      <c r="A127" s="17" t="s">
        <v>367</v>
      </c>
      <c r="B127" s="114" t="s">
        <v>340</v>
      </c>
      <c r="C127" s="115" t="s">
        <v>276</v>
      </c>
      <c r="D127" s="12"/>
      <c r="E127" s="100"/>
      <c r="F127" s="100"/>
      <c r="G127" s="124">
        <v>0.0</v>
      </c>
      <c r="H127" s="100"/>
      <c r="I127" s="114" t="s">
        <v>345</v>
      </c>
      <c r="J127" s="126">
        <v>13.0</v>
      </c>
      <c r="K127" s="126">
        <v>22.0</v>
      </c>
      <c r="L127" s="126">
        <v>19.0</v>
      </c>
      <c r="M127" s="124">
        <v>1.0</v>
      </c>
    </row>
    <row r="128" ht="37.5" customHeight="1">
      <c r="A128" s="17" t="s">
        <v>368</v>
      </c>
      <c r="B128" s="114" t="s">
        <v>345</v>
      </c>
      <c r="C128" s="115" t="s">
        <v>369</v>
      </c>
      <c r="D128" s="12"/>
      <c r="E128" s="31"/>
      <c r="F128" s="31"/>
      <c r="G128" s="31"/>
      <c r="H128" s="31"/>
      <c r="I128" s="114" t="s">
        <v>361</v>
      </c>
      <c r="J128" s="31"/>
      <c r="K128" s="31"/>
      <c r="L128" s="31"/>
      <c r="M128" s="31"/>
    </row>
    <row r="129" ht="37.5" customHeight="1">
      <c r="A129" s="17" t="s">
        <v>370</v>
      </c>
      <c r="B129" s="114" t="s">
        <v>242</v>
      </c>
      <c r="C129" s="115" t="s">
        <v>243</v>
      </c>
      <c r="D129" s="12"/>
      <c r="E129" s="46" t="s">
        <v>206</v>
      </c>
      <c r="F129" s="47">
        <v>0.8680555555555556</v>
      </c>
      <c r="G129" s="133">
        <v>1.0</v>
      </c>
      <c r="H129" s="134" t="s">
        <v>418</v>
      </c>
      <c r="I129" s="135" t="s">
        <v>338</v>
      </c>
      <c r="J129" s="136">
        <v>19.0</v>
      </c>
      <c r="K129" s="136">
        <v>21.0</v>
      </c>
      <c r="L129" s="136">
        <v>21.0</v>
      </c>
      <c r="M129" s="133">
        <v>2.0</v>
      </c>
    </row>
    <row r="130" ht="37.5" customHeight="1">
      <c r="A130" s="17" t="s">
        <v>372</v>
      </c>
      <c r="B130" s="114" t="s">
        <v>62</v>
      </c>
      <c r="C130" s="115" t="s">
        <v>373</v>
      </c>
      <c r="D130" s="12"/>
      <c r="E130" s="100"/>
      <c r="F130" s="100"/>
      <c r="G130" s="31"/>
      <c r="H130" s="100"/>
      <c r="I130" s="135" t="s">
        <v>280</v>
      </c>
      <c r="J130" s="31"/>
      <c r="K130" s="31"/>
      <c r="L130" s="31"/>
      <c r="M130" s="31"/>
    </row>
    <row r="131" ht="37.5" customHeight="1">
      <c r="A131" s="17" t="s">
        <v>374</v>
      </c>
      <c r="B131" s="114" t="s">
        <v>361</v>
      </c>
      <c r="C131" s="115" t="s">
        <v>209</v>
      </c>
      <c r="D131" s="12"/>
      <c r="E131" s="100"/>
      <c r="F131" s="100"/>
      <c r="G131" s="133">
        <v>0.0</v>
      </c>
      <c r="H131" s="100"/>
      <c r="I131" s="135" t="s">
        <v>347</v>
      </c>
      <c r="J131" s="136">
        <v>21.0</v>
      </c>
      <c r="K131" s="136">
        <v>18.0</v>
      </c>
      <c r="L131" s="136">
        <v>19.0</v>
      </c>
      <c r="M131" s="133">
        <v>1.0</v>
      </c>
    </row>
    <row r="132" ht="37.5" customHeight="1">
      <c r="A132" s="17" t="s">
        <v>375</v>
      </c>
      <c r="B132" s="114" t="s">
        <v>350</v>
      </c>
      <c r="C132" s="115" t="s">
        <v>238</v>
      </c>
      <c r="D132" s="12"/>
      <c r="E132" s="31"/>
      <c r="F132" s="31"/>
      <c r="G132" s="31"/>
      <c r="H132" s="31"/>
      <c r="I132" s="135" t="s">
        <v>360</v>
      </c>
      <c r="J132" s="31"/>
      <c r="K132" s="31"/>
      <c r="L132" s="31"/>
      <c r="M132" s="31"/>
    </row>
    <row r="133" ht="37.5" customHeight="1">
      <c r="A133" s="17" t="s">
        <v>376</v>
      </c>
      <c r="B133" s="114" t="s">
        <v>332</v>
      </c>
      <c r="C133" s="115" t="s">
        <v>377</v>
      </c>
      <c r="D133" s="12"/>
      <c r="E133" s="32" t="s">
        <v>206</v>
      </c>
      <c r="F133" s="33">
        <v>0.9027777777777778</v>
      </c>
      <c r="G133" s="124">
        <v>0.0</v>
      </c>
      <c r="H133" s="125" t="s">
        <v>419</v>
      </c>
      <c r="I133" s="114" t="s">
        <v>259</v>
      </c>
      <c r="J133" s="126">
        <v>22.0</v>
      </c>
      <c r="K133" s="126">
        <v>19.0</v>
      </c>
      <c r="L133" s="126">
        <v>16.0</v>
      </c>
      <c r="M133" s="124">
        <v>1.0</v>
      </c>
    </row>
    <row r="134" ht="45.0" customHeight="1">
      <c r="A134" s="17" t="s">
        <v>379</v>
      </c>
      <c r="B134" s="114" t="s">
        <v>265</v>
      </c>
      <c r="C134" s="115" t="s">
        <v>310</v>
      </c>
      <c r="D134" s="12"/>
      <c r="E134" s="100"/>
      <c r="F134" s="100"/>
      <c r="G134" s="31"/>
      <c r="H134" s="100"/>
      <c r="I134" s="114" t="s">
        <v>355</v>
      </c>
      <c r="J134" s="31"/>
      <c r="K134" s="31"/>
      <c r="L134" s="31"/>
      <c r="M134" s="31"/>
    </row>
    <row r="135" ht="37.5" customHeight="1">
      <c r="A135" s="17" t="s">
        <v>380</v>
      </c>
      <c r="B135" s="114" t="s">
        <v>366</v>
      </c>
      <c r="C135" s="115" t="s">
        <v>381</v>
      </c>
      <c r="D135" s="12"/>
      <c r="E135" s="100"/>
      <c r="F135" s="100"/>
      <c r="G135" s="124">
        <v>1.0</v>
      </c>
      <c r="H135" s="100"/>
      <c r="I135" s="114" t="s">
        <v>265</v>
      </c>
      <c r="J135" s="126">
        <v>20.0</v>
      </c>
      <c r="K135" s="126">
        <v>21.0</v>
      </c>
      <c r="L135" s="126">
        <v>21.0</v>
      </c>
      <c r="M135" s="124">
        <v>2.0</v>
      </c>
    </row>
    <row r="136" ht="37.5" customHeight="1">
      <c r="A136" s="17" t="s">
        <v>382</v>
      </c>
      <c r="B136" s="114" t="s">
        <v>335</v>
      </c>
      <c r="C136" s="115" t="s">
        <v>383</v>
      </c>
      <c r="D136" s="12"/>
      <c r="E136" s="31"/>
      <c r="F136" s="31"/>
      <c r="G136" s="31"/>
      <c r="H136" s="31"/>
      <c r="I136" s="114" t="s">
        <v>335</v>
      </c>
      <c r="J136" s="31"/>
      <c r="K136" s="31"/>
      <c r="L136" s="31"/>
      <c r="M136" s="31"/>
    </row>
    <row r="137" ht="45.0" customHeight="1">
      <c r="A137" s="6"/>
      <c r="B137" s="2"/>
      <c r="C137" s="2"/>
      <c r="D137" s="2"/>
      <c r="E137" s="2"/>
      <c r="F137" s="2"/>
      <c r="G137" s="2"/>
      <c r="H137" s="2"/>
      <c r="J137" s="7" t="s">
        <v>2</v>
      </c>
    </row>
    <row r="138" ht="37.5" customHeight="1">
      <c r="A138" s="8" t="s">
        <v>3</v>
      </c>
      <c r="B138" s="8" t="s">
        <v>4</v>
      </c>
      <c r="C138" s="8" t="s">
        <v>5</v>
      </c>
      <c r="E138" s="9"/>
      <c r="F138" s="9"/>
      <c r="G138" s="112" t="s">
        <v>6</v>
      </c>
      <c r="H138" s="11" t="s">
        <v>420</v>
      </c>
      <c r="I138" s="12"/>
      <c r="J138" s="113">
        <v>1.0</v>
      </c>
      <c r="K138" s="113">
        <v>2.0</v>
      </c>
      <c r="L138" s="113">
        <v>3.0</v>
      </c>
      <c r="M138" s="10" t="s">
        <v>8</v>
      </c>
    </row>
    <row r="139" ht="37.5" customHeight="1">
      <c r="A139" s="17" t="s">
        <v>328</v>
      </c>
      <c r="B139" s="114" t="s">
        <v>329</v>
      </c>
      <c r="C139" s="115" t="s">
        <v>330</v>
      </c>
      <c r="D139" s="12"/>
      <c r="E139" s="20" t="s">
        <v>206</v>
      </c>
      <c r="F139" s="21">
        <v>0.7291666666666666</v>
      </c>
      <c r="G139" s="116">
        <v>1.0</v>
      </c>
      <c r="H139" s="117" t="s">
        <v>421</v>
      </c>
      <c r="I139" s="118" t="s">
        <v>329</v>
      </c>
      <c r="J139" s="119">
        <v>21.0</v>
      </c>
      <c r="K139" s="119">
        <v>23.0</v>
      </c>
      <c r="L139" s="119">
        <v>17.0</v>
      </c>
      <c r="M139" s="116">
        <v>2.0</v>
      </c>
    </row>
    <row r="140" ht="37.5" customHeight="1">
      <c r="A140" s="17" t="s">
        <v>333</v>
      </c>
      <c r="B140" s="114" t="s">
        <v>334</v>
      </c>
      <c r="C140" s="115" t="s">
        <v>272</v>
      </c>
      <c r="D140" s="12"/>
      <c r="E140" s="100"/>
      <c r="F140" s="100"/>
      <c r="G140" s="31"/>
      <c r="H140" s="100"/>
      <c r="I140" s="118" t="s">
        <v>355</v>
      </c>
      <c r="J140" s="31"/>
      <c r="K140" s="31"/>
      <c r="L140" s="31"/>
      <c r="M140" s="31"/>
    </row>
    <row r="141" ht="37.5" customHeight="1">
      <c r="A141" s="17" t="s">
        <v>336</v>
      </c>
      <c r="B141" s="114" t="s">
        <v>259</v>
      </c>
      <c r="C141" s="115" t="s">
        <v>264</v>
      </c>
      <c r="D141" s="12"/>
      <c r="E141" s="100"/>
      <c r="F141" s="100"/>
      <c r="G141" s="116">
        <v>0.0</v>
      </c>
      <c r="H141" s="100"/>
      <c r="I141" s="118" t="s">
        <v>334</v>
      </c>
      <c r="J141" s="119">
        <v>17.0</v>
      </c>
      <c r="K141" s="119">
        <v>21.0</v>
      </c>
      <c r="L141" s="119">
        <v>21.0</v>
      </c>
      <c r="M141" s="116">
        <v>1.0</v>
      </c>
    </row>
    <row r="142" ht="37.5" customHeight="1">
      <c r="A142" s="17" t="s">
        <v>337</v>
      </c>
      <c r="B142" s="114" t="s">
        <v>338</v>
      </c>
      <c r="C142" s="115" t="s">
        <v>339</v>
      </c>
      <c r="D142" s="12"/>
      <c r="E142" s="31"/>
      <c r="F142" s="31"/>
      <c r="G142" s="31"/>
      <c r="H142" s="31"/>
      <c r="I142" s="118" t="s">
        <v>352</v>
      </c>
      <c r="J142" s="31"/>
      <c r="K142" s="31"/>
      <c r="L142" s="31"/>
      <c r="M142" s="31"/>
    </row>
    <row r="143" ht="37.5" customHeight="1">
      <c r="A143" s="17" t="s">
        <v>341</v>
      </c>
      <c r="B143" s="114" t="s">
        <v>342</v>
      </c>
      <c r="C143" s="115" t="s">
        <v>343</v>
      </c>
      <c r="D143" s="12"/>
      <c r="E143" s="32" t="s">
        <v>206</v>
      </c>
      <c r="F143" s="33">
        <v>0.7638888888888888</v>
      </c>
      <c r="G143" s="124">
        <v>0.0</v>
      </c>
      <c r="H143" s="125" t="s">
        <v>422</v>
      </c>
      <c r="I143" s="114" t="s">
        <v>338</v>
      </c>
      <c r="J143" s="126">
        <v>18.0</v>
      </c>
      <c r="K143" s="126">
        <v>9.0</v>
      </c>
      <c r="L143" s="126">
        <v>20.0</v>
      </c>
      <c r="M143" s="124">
        <v>0.0</v>
      </c>
    </row>
    <row r="144" ht="37.5" customHeight="1">
      <c r="A144" s="17" t="s">
        <v>346</v>
      </c>
      <c r="B144" s="114" t="s">
        <v>347</v>
      </c>
      <c r="C144" s="115" t="s">
        <v>348</v>
      </c>
      <c r="D144" s="12"/>
      <c r="E144" s="100"/>
      <c r="F144" s="100"/>
      <c r="G144" s="31"/>
      <c r="H144" s="100"/>
      <c r="I144" s="114" t="s">
        <v>340</v>
      </c>
      <c r="J144" s="31"/>
      <c r="K144" s="31"/>
      <c r="L144" s="31"/>
      <c r="M144" s="31"/>
    </row>
    <row r="145" ht="37.5" customHeight="1">
      <c r="A145" s="17" t="s">
        <v>349</v>
      </c>
      <c r="B145" s="114" t="s">
        <v>20</v>
      </c>
      <c r="C145" s="115" t="s">
        <v>87</v>
      </c>
      <c r="D145" s="12"/>
      <c r="E145" s="100"/>
      <c r="F145" s="100"/>
      <c r="G145" s="124">
        <v>1.0</v>
      </c>
      <c r="H145" s="100"/>
      <c r="I145" s="114" t="s">
        <v>345</v>
      </c>
      <c r="J145" s="126">
        <v>21.0</v>
      </c>
      <c r="K145" s="126">
        <v>21.0</v>
      </c>
      <c r="L145" s="126">
        <v>23.0</v>
      </c>
      <c r="M145" s="124">
        <v>3.0</v>
      </c>
    </row>
    <row r="146" ht="45.0" customHeight="1">
      <c r="A146" s="17" t="s">
        <v>351</v>
      </c>
      <c r="B146" s="114" t="s">
        <v>352</v>
      </c>
      <c r="C146" s="115" t="s">
        <v>353</v>
      </c>
      <c r="D146" s="12"/>
      <c r="E146" s="31"/>
      <c r="F146" s="31"/>
      <c r="G146" s="31"/>
      <c r="H146" s="31"/>
      <c r="I146" s="114" t="s">
        <v>350</v>
      </c>
      <c r="J146" s="31"/>
      <c r="K146" s="31"/>
      <c r="L146" s="31"/>
      <c r="M146" s="31"/>
    </row>
    <row r="147" ht="37.5" customHeight="1">
      <c r="A147" s="17" t="s">
        <v>354</v>
      </c>
      <c r="B147" s="114" t="s">
        <v>355</v>
      </c>
      <c r="C147" s="115" t="s">
        <v>356</v>
      </c>
      <c r="D147" s="12"/>
      <c r="E147" s="20" t="s">
        <v>206</v>
      </c>
      <c r="F147" s="21">
        <v>0.7986111111111112</v>
      </c>
      <c r="G147" s="116">
        <v>1.0</v>
      </c>
      <c r="H147" s="117" t="s">
        <v>423</v>
      </c>
      <c r="I147" s="118" t="s">
        <v>347</v>
      </c>
      <c r="J147" s="119">
        <v>21.0</v>
      </c>
      <c r="K147" s="119">
        <v>21.0</v>
      </c>
      <c r="L147" s="119">
        <v>21.0</v>
      </c>
      <c r="M147" s="116">
        <v>3.0</v>
      </c>
    </row>
    <row r="148" ht="37.5" customHeight="1">
      <c r="A148" s="17" t="s">
        <v>358</v>
      </c>
      <c r="B148" s="114" t="s">
        <v>280</v>
      </c>
      <c r="C148" s="115" t="s">
        <v>305</v>
      </c>
      <c r="D148" s="12"/>
      <c r="E148" s="100"/>
      <c r="F148" s="100"/>
      <c r="G148" s="31"/>
      <c r="H148" s="100"/>
      <c r="I148" s="118" t="s">
        <v>265</v>
      </c>
      <c r="J148" s="31"/>
      <c r="K148" s="31"/>
      <c r="L148" s="31"/>
      <c r="M148" s="31"/>
    </row>
    <row r="149" ht="37.5" customHeight="1">
      <c r="A149" s="17" t="s">
        <v>359</v>
      </c>
      <c r="B149" s="114" t="s">
        <v>360</v>
      </c>
      <c r="C149" s="115" t="s">
        <v>67</v>
      </c>
      <c r="D149" s="12"/>
      <c r="E149" s="100"/>
      <c r="F149" s="100"/>
      <c r="G149" s="116">
        <v>0.0</v>
      </c>
      <c r="H149" s="100"/>
      <c r="I149" s="118" t="s">
        <v>259</v>
      </c>
      <c r="J149" s="119">
        <v>12.0</v>
      </c>
      <c r="K149" s="119">
        <v>10.0</v>
      </c>
      <c r="L149" s="119">
        <v>9.0</v>
      </c>
      <c r="M149" s="116">
        <v>0.0</v>
      </c>
    </row>
    <row r="150" ht="37.5" customHeight="1">
      <c r="A150" s="17" t="s">
        <v>362</v>
      </c>
      <c r="B150" s="114" t="s">
        <v>292</v>
      </c>
      <c r="C150" s="115" t="s">
        <v>308</v>
      </c>
      <c r="D150" s="12"/>
      <c r="E150" s="31"/>
      <c r="F150" s="31"/>
      <c r="G150" s="31"/>
      <c r="H150" s="31"/>
      <c r="I150" s="118" t="s">
        <v>292</v>
      </c>
      <c r="J150" s="31"/>
      <c r="K150" s="31"/>
      <c r="L150" s="31"/>
      <c r="M150" s="31"/>
    </row>
    <row r="151" ht="37.5" customHeight="1">
      <c r="A151" s="17" t="s">
        <v>363</v>
      </c>
      <c r="B151" s="114" t="s">
        <v>270</v>
      </c>
      <c r="C151" s="115" t="s">
        <v>288</v>
      </c>
      <c r="D151" s="12"/>
      <c r="E151" s="32" t="s">
        <v>206</v>
      </c>
      <c r="F151" s="33">
        <v>0.8333333333333334</v>
      </c>
      <c r="G151" s="124">
        <v>0.0</v>
      </c>
      <c r="H151" s="125" t="s">
        <v>424</v>
      </c>
      <c r="I151" s="114" t="s">
        <v>20</v>
      </c>
      <c r="J151" s="126">
        <v>14.0</v>
      </c>
      <c r="K151" s="126">
        <v>18.0</v>
      </c>
      <c r="L151" s="126">
        <v>15.0</v>
      </c>
      <c r="M151" s="124">
        <v>0.0</v>
      </c>
    </row>
    <row r="152" ht="37.5" customHeight="1">
      <c r="A152" s="17" t="s">
        <v>365</v>
      </c>
      <c r="B152" s="114" t="s">
        <v>251</v>
      </c>
      <c r="C152" s="115" t="s">
        <v>282</v>
      </c>
      <c r="D152" s="12"/>
      <c r="E152" s="100"/>
      <c r="F152" s="100"/>
      <c r="G152" s="31"/>
      <c r="H152" s="100"/>
      <c r="I152" s="114" t="s">
        <v>335</v>
      </c>
      <c r="J152" s="31"/>
      <c r="K152" s="31"/>
      <c r="L152" s="31"/>
      <c r="M152" s="31"/>
    </row>
    <row r="153" ht="37.5" customHeight="1">
      <c r="A153" s="17" t="s">
        <v>367</v>
      </c>
      <c r="B153" s="114" t="s">
        <v>340</v>
      </c>
      <c r="C153" s="115" t="s">
        <v>276</v>
      </c>
      <c r="D153" s="12"/>
      <c r="E153" s="100"/>
      <c r="F153" s="100"/>
      <c r="G153" s="124">
        <v>1.0</v>
      </c>
      <c r="H153" s="100"/>
      <c r="I153" s="114" t="s">
        <v>361</v>
      </c>
      <c r="J153" s="126">
        <v>21.0</v>
      </c>
      <c r="K153" s="126">
        <v>21.0</v>
      </c>
      <c r="L153" s="126">
        <v>21.0</v>
      </c>
      <c r="M153" s="124">
        <v>3.0</v>
      </c>
    </row>
    <row r="154" ht="37.5" customHeight="1">
      <c r="A154" s="17" t="s">
        <v>368</v>
      </c>
      <c r="B154" s="114" t="s">
        <v>345</v>
      </c>
      <c r="C154" s="115" t="s">
        <v>369</v>
      </c>
      <c r="D154" s="12"/>
      <c r="E154" s="31"/>
      <c r="F154" s="31"/>
      <c r="G154" s="31"/>
      <c r="H154" s="31"/>
      <c r="I154" s="114" t="s">
        <v>366</v>
      </c>
      <c r="J154" s="31"/>
      <c r="K154" s="31"/>
      <c r="L154" s="31"/>
      <c r="M154" s="31"/>
    </row>
    <row r="155" ht="37.5" customHeight="1">
      <c r="A155" s="17" t="s">
        <v>370</v>
      </c>
      <c r="B155" s="114" t="s">
        <v>242</v>
      </c>
      <c r="C155" s="115" t="s">
        <v>243</v>
      </c>
      <c r="D155" s="12"/>
      <c r="E155" s="20" t="s">
        <v>206</v>
      </c>
      <c r="F155" s="21">
        <v>0.8680555555555556</v>
      </c>
      <c r="G155" s="116">
        <v>1.0</v>
      </c>
      <c r="H155" s="117" t="s">
        <v>425</v>
      </c>
      <c r="I155" s="118" t="s">
        <v>280</v>
      </c>
      <c r="J155" s="119">
        <v>21.0</v>
      </c>
      <c r="K155" s="119">
        <v>21.0</v>
      </c>
      <c r="L155" s="119">
        <v>15.0</v>
      </c>
      <c r="M155" s="116">
        <v>2.0</v>
      </c>
    </row>
    <row r="156" ht="37.5" customHeight="1">
      <c r="A156" s="17" t="s">
        <v>372</v>
      </c>
      <c r="B156" s="114" t="s">
        <v>62</v>
      </c>
      <c r="C156" s="115" t="s">
        <v>373</v>
      </c>
      <c r="D156" s="12"/>
      <c r="E156" s="100"/>
      <c r="F156" s="100"/>
      <c r="G156" s="31"/>
      <c r="H156" s="100"/>
      <c r="I156" s="118" t="s">
        <v>242</v>
      </c>
      <c r="J156" s="31"/>
      <c r="K156" s="31"/>
      <c r="L156" s="31"/>
      <c r="M156" s="31"/>
    </row>
    <row r="157" ht="37.5" customHeight="1">
      <c r="A157" s="17" t="s">
        <v>374</v>
      </c>
      <c r="B157" s="114" t="s">
        <v>361</v>
      </c>
      <c r="C157" s="115" t="s">
        <v>209</v>
      </c>
      <c r="D157" s="12"/>
      <c r="E157" s="100"/>
      <c r="F157" s="100"/>
      <c r="G157" s="116">
        <v>0.0</v>
      </c>
      <c r="H157" s="100"/>
      <c r="I157" s="118" t="s">
        <v>270</v>
      </c>
      <c r="J157" s="119">
        <v>13.0</v>
      </c>
      <c r="K157" s="119">
        <v>12.0</v>
      </c>
      <c r="L157" s="119">
        <v>21.0</v>
      </c>
      <c r="M157" s="116">
        <v>1.0</v>
      </c>
    </row>
    <row r="158" ht="37.5" customHeight="1">
      <c r="A158" s="17" t="s">
        <v>375</v>
      </c>
      <c r="B158" s="114" t="s">
        <v>350</v>
      </c>
      <c r="C158" s="115" t="s">
        <v>238</v>
      </c>
      <c r="D158" s="12"/>
      <c r="E158" s="31"/>
      <c r="F158" s="31"/>
      <c r="G158" s="31"/>
      <c r="H158" s="31"/>
      <c r="I158" s="118" t="s">
        <v>62</v>
      </c>
      <c r="J158" s="31"/>
      <c r="K158" s="31"/>
      <c r="L158" s="31"/>
      <c r="M158" s="31"/>
    </row>
    <row r="159" ht="45.0" customHeight="1">
      <c r="A159" s="17" t="s">
        <v>376</v>
      </c>
      <c r="B159" s="114" t="s">
        <v>332</v>
      </c>
      <c r="C159" s="115" t="s">
        <v>377</v>
      </c>
      <c r="D159" s="12"/>
      <c r="E159" s="32" t="s">
        <v>206</v>
      </c>
      <c r="F159" s="33">
        <v>0.9027777777777778</v>
      </c>
      <c r="G159" s="124">
        <v>0.0</v>
      </c>
      <c r="H159" s="125" t="s">
        <v>426</v>
      </c>
      <c r="I159" s="114" t="s">
        <v>342</v>
      </c>
      <c r="J159" s="126">
        <v>21.0</v>
      </c>
      <c r="K159" s="126">
        <v>17.0</v>
      </c>
      <c r="L159" s="126">
        <v>13.0</v>
      </c>
      <c r="M159" s="124">
        <v>1.0</v>
      </c>
    </row>
    <row r="160" ht="37.5" customHeight="1">
      <c r="A160" s="17" t="s">
        <v>379</v>
      </c>
      <c r="B160" s="114" t="s">
        <v>265</v>
      </c>
      <c r="C160" s="115" t="s">
        <v>310</v>
      </c>
      <c r="D160" s="12"/>
      <c r="E160" s="100"/>
      <c r="F160" s="100"/>
      <c r="G160" s="31"/>
      <c r="H160" s="100"/>
      <c r="I160" s="114" t="s">
        <v>360</v>
      </c>
      <c r="J160" s="31"/>
      <c r="K160" s="31"/>
      <c r="L160" s="31"/>
      <c r="M160" s="31"/>
    </row>
    <row r="161" ht="37.5" customHeight="1">
      <c r="A161" s="17" t="s">
        <v>380</v>
      </c>
      <c r="B161" s="114" t="s">
        <v>366</v>
      </c>
      <c r="C161" s="115" t="s">
        <v>381</v>
      </c>
      <c r="D161" s="12"/>
      <c r="E161" s="100"/>
      <c r="F161" s="100"/>
      <c r="G161" s="124">
        <v>1.0</v>
      </c>
      <c r="H161" s="100"/>
      <c r="I161" s="114" t="s">
        <v>251</v>
      </c>
      <c r="J161" s="126">
        <v>19.0</v>
      </c>
      <c r="K161" s="126">
        <v>21.0</v>
      </c>
      <c r="L161" s="126">
        <v>21.0</v>
      </c>
      <c r="M161" s="124">
        <v>2.0</v>
      </c>
    </row>
    <row r="162" ht="37.5" customHeight="1">
      <c r="A162" s="17" t="s">
        <v>382</v>
      </c>
      <c r="B162" s="114" t="s">
        <v>335</v>
      </c>
      <c r="C162" s="115" t="s">
        <v>383</v>
      </c>
      <c r="D162" s="12"/>
      <c r="E162" s="31"/>
      <c r="F162" s="31"/>
      <c r="G162" s="31"/>
      <c r="H162" s="31"/>
      <c r="I162" s="114" t="s">
        <v>332</v>
      </c>
      <c r="J162" s="31"/>
      <c r="K162" s="31"/>
      <c r="L162" s="31"/>
      <c r="M162" s="31"/>
    </row>
    <row r="163" ht="37.5" customHeight="1">
      <c r="A163" s="6"/>
      <c r="B163" s="2"/>
      <c r="C163" s="2"/>
      <c r="D163" s="2"/>
      <c r="E163" s="2"/>
      <c r="F163" s="2"/>
      <c r="G163" s="2"/>
      <c r="H163" s="2"/>
      <c r="J163" s="7" t="s">
        <v>2</v>
      </c>
    </row>
    <row r="164" ht="37.5" customHeight="1">
      <c r="A164" s="8" t="s">
        <v>3</v>
      </c>
      <c r="B164" s="8" t="s">
        <v>4</v>
      </c>
      <c r="C164" s="8" t="s">
        <v>5</v>
      </c>
      <c r="E164" s="9"/>
      <c r="F164" s="9"/>
      <c r="G164" s="112" t="s">
        <v>6</v>
      </c>
      <c r="H164" s="11" t="s">
        <v>427</v>
      </c>
      <c r="I164" s="12"/>
      <c r="J164" s="113">
        <v>1.0</v>
      </c>
      <c r="K164" s="113">
        <v>2.0</v>
      </c>
      <c r="L164" s="113">
        <v>3.0</v>
      </c>
      <c r="M164" s="10" t="s">
        <v>8</v>
      </c>
    </row>
    <row r="165" ht="37.5" customHeight="1">
      <c r="A165" s="17" t="s">
        <v>328</v>
      </c>
      <c r="B165" s="114" t="s">
        <v>329</v>
      </c>
      <c r="C165" s="115" t="s">
        <v>330</v>
      </c>
      <c r="D165" s="12"/>
      <c r="E165" s="20" t="s">
        <v>206</v>
      </c>
      <c r="F165" s="21">
        <v>0.7291666666666666</v>
      </c>
      <c r="G165" s="116">
        <v>0.0</v>
      </c>
      <c r="H165" s="117" t="s">
        <v>428</v>
      </c>
      <c r="I165" s="118" t="s">
        <v>259</v>
      </c>
      <c r="J165" s="119">
        <v>22.0</v>
      </c>
      <c r="K165" s="119">
        <v>21.0</v>
      </c>
      <c r="L165" s="119">
        <v>21.0</v>
      </c>
      <c r="M165" s="116">
        <v>1.0</v>
      </c>
    </row>
    <row r="166" ht="37.5" customHeight="1">
      <c r="A166" s="17" t="s">
        <v>333</v>
      </c>
      <c r="B166" s="114" t="s">
        <v>334</v>
      </c>
      <c r="C166" s="115" t="s">
        <v>272</v>
      </c>
      <c r="D166" s="12"/>
      <c r="E166" s="100"/>
      <c r="F166" s="100"/>
      <c r="G166" s="31"/>
      <c r="H166" s="100"/>
      <c r="I166" s="118" t="s">
        <v>342</v>
      </c>
      <c r="J166" s="31"/>
      <c r="K166" s="31"/>
      <c r="L166" s="31"/>
      <c r="M166" s="31"/>
    </row>
    <row r="167" ht="37.5" customHeight="1">
      <c r="A167" s="17" t="s">
        <v>336</v>
      </c>
      <c r="B167" s="114" t="s">
        <v>259</v>
      </c>
      <c r="C167" s="115" t="s">
        <v>264</v>
      </c>
      <c r="D167" s="12"/>
      <c r="E167" s="100"/>
      <c r="F167" s="100"/>
      <c r="G167" s="116">
        <v>1.0</v>
      </c>
      <c r="H167" s="100"/>
      <c r="I167" s="118" t="s">
        <v>352</v>
      </c>
      <c r="J167" s="119">
        <v>23.0</v>
      </c>
      <c r="K167" s="119">
        <v>23.0</v>
      </c>
      <c r="L167" s="119">
        <v>14.0</v>
      </c>
      <c r="M167" s="116">
        <v>2.0</v>
      </c>
    </row>
    <row r="168" ht="45.0" customHeight="1">
      <c r="A168" s="17" t="s">
        <v>337</v>
      </c>
      <c r="B168" s="114" t="s">
        <v>338</v>
      </c>
      <c r="C168" s="115" t="s">
        <v>339</v>
      </c>
      <c r="D168" s="12"/>
      <c r="E168" s="31"/>
      <c r="F168" s="31"/>
      <c r="G168" s="31"/>
      <c r="H168" s="31"/>
      <c r="I168" s="118" t="s">
        <v>335</v>
      </c>
      <c r="J168" s="31"/>
      <c r="K168" s="31"/>
      <c r="L168" s="31"/>
      <c r="M168" s="31"/>
    </row>
    <row r="169" ht="37.5" customHeight="1">
      <c r="A169" s="17" t="s">
        <v>341</v>
      </c>
      <c r="B169" s="114" t="s">
        <v>342</v>
      </c>
      <c r="C169" s="115" t="s">
        <v>343</v>
      </c>
      <c r="D169" s="12"/>
      <c r="E169" s="32" t="s">
        <v>206</v>
      </c>
      <c r="F169" s="33">
        <v>0.7638888888888888</v>
      </c>
      <c r="G169" s="124">
        <v>0.0</v>
      </c>
      <c r="H169" s="125" t="s">
        <v>429</v>
      </c>
      <c r="I169" s="114" t="s">
        <v>334</v>
      </c>
      <c r="J169" s="126">
        <v>16.0</v>
      </c>
      <c r="K169" s="126">
        <v>14.0</v>
      </c>
      <c r="L169" s="126">
        <v>21.0</v>
      </c>
      <c r="M169" s="124">
        <v>1.0</v>
      </c>
    </row>
    <row r="170" ht="37.5" customHeight="1">
      <c r="A170" s="17" t="s">
        <v>346</v>
      </c>
      <c r="B170" s="114" t="s">
        <v>347</v>
      </c>
      <c r="C170" s="115" t="s">
        <v>348</v>
      </c>
      <c r="D170" s="12"/>
      <c r="E170" s="100"/>
      <c r="F170" s="100"/>
      <c r="G170" s="31"/>
      <c r="H170" s="100"/>
      <c r="I170" s="114" t="s">
        <v>292</v>
      </c>
      <c r="J170" s="31"/>
      <c r="K170" s="31"/>
      <c r="L170" s="31"/>
      <c r="M170" s="31"/>
    </row>
    <row r="171" ht="45.0" customHeight="1">
      <c r="A171" s="17" t="s">
        <v>349</v>
      </c>
      <c r="B171" s="114" t="s">
        <v>20</v>
      </c>
      <c r="C171" s="115" t="s">
        <v>87</v>
      </c>
      <c r="D171" s="12"/>
      <c r="E171" s="100"/>
      <c r="F171" s="100"/>
      <c r="G171" s="124">
        <v>1.0</v>
      </c>
      <c r="H171" s="100"/>
      <c r="I171" s="114" t="s">
        <v>62</v>
      </c>
      <c r="J171" s="126">
        <v>21.0</v>
      </c>
      <c r="K171" s="126">
        <v>21.0</v>
      </c>
      <c r="L171" s="126">
        <v>19.0</v>
      </c>
      <c r="M171" s="124">
        <v>2.0</v>
      </c>
    </row>
    <row r="172" ht="45.0" customHeight="1">
      <c r="A172" s="17" t="s">
        <v>351</v>
      </c>
      <c r="B172" s="114" t="s">
        <v>352</v>
      </c>
      <c r="C172" s="115" t="s">
        <v>353</v>
      </c>
      <c r="D172" s="12"/>
      <c r="E172" s="31"/>
      <c r="F172" s="31"/>
      <c r="G172" s="31"/>
      <c r="H172" s="31"/>
      <c r="I172" s="114" t="s">
        <v>361</v>
      </c>
      <c r="J172" s="31"/>
      <c r="K172" s="31"/>
      <c r="L172" s="31"/>
      <c r="M172" s="31"/>
    </row>
    <row r="173" ht="37.5" customHeight="1">
      <c r="A173" s="17" t="s">
        <v>354</v>
      </c>
      <c r="B173" s="114" t="s">
        <v>355</v>
      </c>
      <c r="C173" s="115" t="s">
        <v>356</v>
      </c>
      <c r="D173" s="12"/>
      <c r="E173" s="20" t="s">
        <v>206</v>
      </c>
      <c r="F173" s="21">
        <v>0.7986111111111112</v>
      </c>
      <c r="G173" s="116">
        <v>1.0</v>
      </c>
      <c r="H173" s="117" t="s">
        <v>430</v>
      </c>
      <c r="I173" s="118" t="s">
        <v>340</v>
      </c>
      <c r="J173" s="119">
        <v>21.0</v>
      </c>
      <c r="K173" s="119">
        <v>21.0</v>
      </c>
      <c r="L173" s="119">
        <v>23.0</v>
      </c>
      <c r="M173" s="116">
        <v>3.0</v>
      </c>
    </row>
    <row r="174" ht="37.5" customHeight="1">
      <c r="A174" s="17" t="s">
        <v>358</v>
      </c>
      <c r="B174" s="114" t="s">
        <v>280</v>
      </c>
      <c r="C174" s="115" t="s">
        <v>305</v>
      </c>
      <c r="D174" s="12"/>
      <c r="E174" s="100"/>
      <c r="F174" s="100"/>
      <c r="G174" s="31"/>
      <c r="H174" s="100"/>
      <c r="I174" s="118" t="s">
        <v>350</v>
      </c>
      <c r="J174" s="31"/>
      <c r="K174" s="31"/>
      <c r="L174" s="31"/>
      <c r="M174" s="31"/>
    </row>
    <row r="175" ht="37.5" customHeight="1">
      <c r="A175" s="17" t="s">
        <v>359</v>
      </c>
      <c r="B175" s="114" t="s">
        <v>360</v>
      </c>
      <c r="C175" s="115" t="s">
        <v>67</v>
      </c>
      <c r="D175" s="12"/>
      <c r="E175" s="100"/>
      <c r="F175" s="100"/>
      <c r="G175" s="116">
        <v>0.0</v>
      </c>
      <c r="H175" s="100"/>
      <c r="I175" s="118" t="s">
        <v>345</v>
      </c>
      <c r="J175" s="119">
        <v>18.0</v>
      </c>
      <c r="K175" s="119">
        <v>16.0</v>
      </c>
      <c r="L175" s="119">
        <v>22.0</v>
      </c>
      <c r="M175" s="116">
        <v>0.0</v>
      </c>
    </row>
    <row r="176" ht="37.5" customHeight="1">
      <c r="A176" s="17" t="s">
        <v>362</v>
      </c>
      <c r="B176" s="114" t="s">
        <v>292</v>
      </c>
      <c r="C176" s="115" t="s">
        <v>308</v>
      </c>
      <c r="D176" s="12"/>
      <c r="E176" s="31"/>
      <c r="F176" s="31"/>
      <c r="G176" s="31"/>
      <c r="H176" s="31"/>
      <c r="I176" s="118" t="s">
        <v>265</v>
      </c>
      <c r="J176" s="31"/>
      <c r="K176" s="31"/>
      <c r="L176" s="31"/>
      <c r="M176" s="31"/>
    </row>
    <row r="177" ht="37.5" customHeight="1">
      <c r="A177" s="17" t="s">
        <v>363</v>
      </c>
      <c r="B177" s="114" t="s">
        <v>270</v>
      </c>
      <c r="C177" s="115" t="s">
        <v>288</v>
      </c>
      <c r="D177" s="12"/>
      <c r="E177" s="32" t="s">
        <v>206</v>
      </c>
      <c r="F177" s="33">
        <v>0.8333333333333334</v>
      </c>
      <c r="G177" s="124">
        <v>1.0</v>
      </c>
      <c r="H177" s="125" t="s">
        <v>431</v>
      </c>
      <c r="I177" s="114" t="s">
        <v>347</v>
      </c>
      <c r="J177" s="126">
        <v>21.0</v>
      </c>
      <c r="K177" s="126">
        <v>21.0</v>
      </c>
      <c r="L177" s="126">
        <v>21.0</v>
      </c>
      <c r="M177" s="124">
        <v>3.0</v>
      </c>
    </row>
    <row r="178" ht="37.5" customHeight="1">
      <c r="A178" s="17" t="s">
        <v>365</v>
      </c>
      <c r="B178" s="114" t="s">
        <v>251</v>
      </c>
      <c r="C178" s="115" t="s">
        <v>282</v>
      </c>
      <c r="D178" s="12"/>
      <c r="E178" s="100"/>
      <c r="F178" s="100"/>
      <c r="G178" s="31"/>
      <c r="H178" s="100"/>
      <c r="I178" s="114" t="s">
        <v>242</v>
      </c>
      <c r="J178" s="31"/>
      <c r="K178" s="31"/>
      <c r="L178" s="31"/>
      <c r="M178" s="31"/>
    </row>
    <row r="179" ht="37.5" customHeight="1">
      <c r="A179" s="17" t="s">
        <v>367</v>
      </c>
      <c r="B179" s="114" t="s">
        <v>340</v>
      </c>
      <c r="C179" s="115" t="s">
        <v>276</v>
      </c>
      <c r="D179" s="12"/>
      <c r="E179" s="100"/>
      <c r="F179" s="100"/>
      <c r="G179" s="124">
        <v>0.0</v>
      </c>
      <c r="H179" s="100"/>
      <c r="I179" s="114" t="s">
        <v>20</v>
      </c>
      <c r="J179" s="126">
        <v>15.0</v>
      </c>
      <c r="K179" s="126">
        <v>16.0</v>
      </c>
      <c r="L179" s="126">
        <v>11.0</v>
      </c>
      <c r="M179" s="124">
        <v>0.0</v>
      </c>
    </row>
    <row r="180" ht="37.5" customHeight="1">
      <c r="A180" s="17" t="s">
        <v>368</v>
      </c>
      <c r="B180" s="114" t="s">
        <v>345</v>
      </c>
      <c r="C180" s="115" t="s">
        <v>369</v>
      </c>
      <c r="D180" s="12"/>
      <c r="E180" s="31"/>
      <c r="F180" s="31"/>
      <c r="G180" s="31"/>
      <c r="H180" s="31"/>
      <c r="I180" s="114" t="s">
        <v>360</v>
      </c>
      <c r="J180" s="31"/>
      <c r="K180" s="31"/>
      <c r="L180" s="31"/>
      <c r="M180" s="31"/>
    </row>
    <row r="181" ht="37.5" customHeight="1">
      <c r="A181" s="17" t="s">
        <v>370</v>
      </c>
      <c r="B181" s="114" t="s">
        <v>242</v>
      </c>
      <c r="C181" s="115" t="s">
        <v>243</v>
      </c>
      <c r="D181" s="12"/>
      <c r="E181" s="20" t="s">
        <v>206</v>
      </c>
      <c r="F181" s="21">
        <v>0.8680555555555556</v>
      </c>
      <c r="G181" s="116">
        <v>0.0</v>
      </c>
      <c r="H181" s="117" t="s">
        <v>432</v>
      </c>
      <c r="I181" s="118" t="s">
        <v>280</v>
      </c>
      <c r="J181" s="119">
        <v>18.0</v>
      </c>
      <c r="K181" s="119">
        <v>21.0</v>
      </c>
      <c r="L181" s="119">
        <v>18.0</v>
      </c>
      <c r="M181" s="116">
        <v>1.0</v>
      </c>
    </row>
    <row r="182" ht="37.5" customHeight="1">
      <c r="A182" s="17" t="s">
        <v>372</v>
      </c>
      <c r="B182" s="114" t="s">
        <v>62</v>
      </c>
      <c r="C182" s="115" t="s">
        <v>373</v>
      </c>
      <c r="D182" s="12"/>
      <c r="E182" s="100"/>
      <c r="F182" s="100"/>
      <c r="G182" s="31"/>
      <c r="H182" s="100"/>
      <c r="I182" s="118" t="s">
        <v>332</v>
      </c>
      <c r="J182" s="31"/>
      <c r="K182" s="31"/>
      <c r="L182" s="31"/>
      <c r="M182" s="31"/>
    </row>
    <row r="183" ht="45.0" customHeight="1">
      <c r="A183" s="17" t="s">
        <v>374</v>
      </c>
      <c r="B183" s="114" t="s">
        <v>361</v>
      </c>
      <c r="C183" s="115" t="s">
        <v>209</v>
      </c>
      <c r="D183" s="12"/>
      <c r="E183" s="100"/>
      <c r="F183" s="100"/>
      <c r="G183" s="116">
        <v>1.0</v>
      </c>
      <c r="H183" s="100"/>
      <c r="I183" s="118" t="s">
        <v>270</v>
      </c>
      <c r="J183" s="119">
        <v>21.0</v>
      </c>
      <c r="K183" s="119">
        <v>11.0</v>
      </c>
      <c r="L183" s="119">
        <v>21.0</v>
      </c>
      <c r="M183" s="116">
        <v>2.0</v>
      </c>
    </row>
    <row r="184" ht="45.0" customHeight="1">
      <c r="A184" s="17" t="s">
        <v>375</v>
      </c>
      <c r="B184" s="114" t="s">
        <v>350</v>
      </c>
      <c r="C184" s="115" t="s">
        <v>238</v>
      </c>
      <c r="D184" s="12"/>
      <c r="E184" s="31"/>
      <c r="F184" s="31"/>
      <c r="G184" s="31"/>
      <c r="H184" s="31"/>
      <c r="I184" s="118" t="s">
        <v>251</v>
      </c>
      <c r="J184" s="31"/>
      <c r="K184" s="31"/>
      <c r="L184" s="31"/>
      <c r="M184" s="31"/>
    </row>
    <row r="185" ht="37.5" customHeight="1">
      <c r="A185" s="17" t="s">
        <v>376</v>
      </c>
      <c r="B185" s="114" t="s">
        <v>332</v>
      </c>
      <c r="C185" s="115" t="s">
        <v>377</v>
      </c>
      <c r="D185" s="12"/>
      <c r="E185" s="32" t="s">
        <v>206</v>
      </c>
      <c r="F185" s="33">
        <v>0.9027777777777778</v>
      </c>
      <c r="G185" s="124">
        <v>1.0</v>
      </c>
      <c r="H185" s="125" t="s">
        <v>433</v>
      </c>
      <c r="I185" s="114" t="s">
        <v>329</v>
      </c>
      <c r="J185" s="126">
        <v>21.0</v>
      </c>
      <c r="K185" s="126">
        <v>21.0</v>
      </c>
      <c r="L185" s="126">
        <v>21.0</v>
      </c>
      <c r="M185" s="124">
        <v>2.0</v>
      </c>
    </row>
    <row r="186" ht="37.5" customHeight="1">
      <c r="A186" s="17" t="s">
        <v>379</v>
      </c>
      <c r="B186" s="114" t="s">
        <v>265</v>
      </c>
      <c r="C186" s="115" t="s">
        <v>310</v>
      </c>
      <c r="D186" s="12"/>
      <c r="E186" s="100"/>
      <c r="F186" s="100"/>
      <c r="G186" s="31"/>
      <c r="H186" s="100"/>
      <c r="I186" s="114" t="s">
        <v>338</v>
      </c>
      <c r="J186" s="31"/>
      <c r="K186" s="31"/>
      <c r="L186" s="31"/>
      <c r="M186" s="31"/>
    </row>
    <row r="187" ht="37.5" customHeight="1">
      <c r="A187" s="17" t="s">
        <v>380</v>
      </c>
      <c r="B187" s="114" t="s">
        <v>366</v>
      </c>
      <c r="C187" s="115" t="s">
        <v>381</v>
      </c>
      <c r="D187" s="12"/>
      <c r="E187" s="100"/>
      <c r="F187" s="100"/>
      <c r="G187" s="124">
        <v>0.0</v>
      </c>
      <c r="H187" s="100"/>
      <c r="I187" s="114" t="s">
        <v>355</v>
      </c>
      <c r="J187" s="126">
        <v>23.0</v>
      </c>
      <c r="K187" s="126">
        <v>19.0</v>
      </c>
      <c r="L187" s="126">
        <v>18.0</v>
      </c>
      <c r="M187" s="124">
        <v>1.0</v>
      </c>
    </row>
    <row r="188" ht="37.5" customHeight="1">
      <c r="A188" s="17" t="s">
        <v>382</v>
      </c>
      <c r="B188" s="114" t="s">
        <v>335</v>
      </c>
      <c r="C188" s="115" t="s">
        <v>383</v>
      </c>
      <c r="D188" s="12"/>
      <c r="E188" s="31"/>
      <c r="F188" s="31"/>
      <c r="G188" s="31"/>
      <c r="H188" s="31"/>
      <c r="I188" s="114" t="s">
        <v>366</v>
      </c>
      <c r="J188" s="31"/>
      <c r="K188" s="31"/>
      <c r="L188" s="31"/>
      <c r="M188" s="31"/>
    </row>
    <row r="189" ht="37.5" customHeight="1">
      <c r="A189" s="6"/>
      <c r="B189" s="2"/>
      <c r="C189" s="2"/>
      <c r="D189" s="2"/>
      <c r="E189" s="2"/>
      <c r="F189" s="2"/>
      <c r="G189" s="2"/>
      <c r="H189" s="2"/>
      <c r="J189" s="7" t="s">
        <v>2</v>
      </c>
    </row>
    <row r="190" ht="37.5" customHeight="1">
      <c r="A190" s="8" t="s">
        <v>3</v>
      </c>
      <c r="B190" s="8" t="s">
        <v>4</v>
      </c>
      <c r="C190" s="8" t="s">
        <v>5</v>
      </c>
      <c r="E190" s="9"/>
      <c r="F190" s="9"/>
      <c r="G190" s="112" t="s">
        <v>6</v>
      </c>
      <c r="H190" s="11" t="s">
        <v>434</v>
      </c>
      <c r="I190" s="12"/>
      <c r="J190" s="113">
        <v>1.0</v>
      </c>
      <c r="K190" s="113">
        <v>2.0</v>
      </c>
      <c r="L190" s="113">
        <v>3.0</v>
      </c>
      <c r="M190" s="10" t="s">
        <v>8</v>
      </c>
    </row>
    <row r="191" ht="37.5" customHeight="1">
      <c r="A191" s="17" t="s">
        <v>328</v>
      </c>
      <c r="B191" s="114" t="s">
        <v>329</v>
      </c>
      <c r="C191" s="115" t="s">
        <v>330</v>
      </c>
      <c r="D191" s="12"/>
      <c r="E191" s="20" t="s">
        <v>206</v>
      </c>
      <c r="F191" s="21">
        <v>0.7291666666666666</v>
      </c>
      <c r="G191" s="116">
        <v>1.0</v>
      </c>
      <c r="H191" s="117" t="s">
        <v>435</v>
      </c>
      <c r="I191" s="118" t="s">
        <v>355</v>
      </c>
      <c r="J191" s="119">
        <v>19.0</v>
      </c>
      <c r="K191" s="119">
        <v>23.0</v>
      </c>
      <c r="L191" s="119">
        <v>21.0</v>
      </c>
      <c r="M191" s="116">
        <v>2.0</v>
      </c>
    </row>
    <row r="192" ht="37.5" customHeight="1">
      <c r="A192" s="17" t="s">
        <v>333</v>
      </c>
      <c r="B192" s="114" t="s">
        <v>334</v>
      </c>
      <c r="C192" s="115" t="s">
        <v>272</v>
      </c>
      <c r="D192" s="12"/>
      <c r="E192" s="100"/>
      <c r="F192" s="100"/>
      <c r="G192" s="31"/>
      <c r="H192" s="100"/>
      <c r="I192" s="118" t="s">
        <v>251</v>
      </c>
      <c r="J192" s="31"/>
      <c r="K192" s="31"/>
      <c r="L192" s="31"/>
      <c r="M192" s="31"/>
    </row>
    <row r="193" ht="37.5" customHeight="1">
      <c r="A193" s="17" t="s">
        <v>336</v>
      </c>
      <c r="B193" s="114" t="s">
        <v>259</v>
      </c>
      <c r="C193" s="115" t="s">
        <v>264</v>
      </c>
      <c r="D193" s="12"/>
      <c r="E193" s="100"/>
      <c r="F193" s="100"/>
      <c r="G193" s="116">
        <v>0.0</v>
      </c>
      <c r="H193" s="100"/>
      <c r="I193" s="118" t="s">
        <v>360</v>
      </c>
      <c r="J193" s="119">
        <v>21.0</v>
      </c>
      <c r="K193" s="119">
        <v>21.0</v>
      </c>
      <c r="L193" s="119">
        <v>14.0</v>
      </c>
      <c r="M193" s="116">
        <v>1.0</v>
      </c>
    </row>
    <row r="194" ht="37.5" customHeight="1">
      <c r="A194" s="17" t="s">
        <v>337</v>
      </c>
      <c r="B194" s="114" t="s">
        <v>338</v>
      </c>
      <c r="C194" s="115" t="s">
        <v>339</v>
      </c>
      <c r="D194" s="12"/>
      <c r="E194" s="31"/>
      <c r="F194" s="31"/>
      <c r="G194" s="31"/>
      <c r="H194" s="31"/>
      <c r="I194" s="118" t="s">
        <v>350</v>
      </c>
      <c r="J194" s="31"/>
      <c r="K194" s="31"/>
      <c r="L194" s="31"/>
      <c r="M194" s="31"/>
    </row>
    <row r="195" ht="37.5" customHeight="1">
      <c r="A195" s="17" t="s">
        <v>341</v>
      </c>
      <c r="B195" s="114" t="s">
        <v>342</v>
      </c>
      <c r="C195" s="115" t="s">
        <v>343</v>
      </c>
      <c r="D195" s="12"/>
      <c r="E195" s="32" t="s">
        <v>206</v>
      </c>
      <c r="F195" s="33">
        <v>0.7638888888888888</v>
      </c>
      <c r="G195" s="124">
        <v>1.0</v>
      </c>
      <c r="H195" s="125" t="s">
        <v>436</v>
      </c>
      <c r="I195" s="114" t="s">
        <v>329</v>
      </c>
      <c r="J195" s="126">
        <v>14.0</v>
      </c>
      <c r="K195" s="126">
        <v>21.0</v>
      </c>
      <c r="L195" s="126">
        <v>21.0</v>
      </c>
      <c r="M195" s="124">
        <v>2.0</v>
      </c>
    </row>
    <row r="196" ht="37.5" customHeight="1">
      <c r="A196" s="17" t="s">
        <v>346</v>
      </c>
      <c r="B196" s="114" t="s">
        <v>347</v>
      </c>
      <c r="C196" s="115" t="s">
        <v>348</v>
      </c>
      <c r="D196" s="12"/>
      <c r="E196" s="100"/>
      <c r="F196" s="100"/>
      <c r="G196" s="31"/>
      <c r="H196" s="100"/>
      <c r="I196" s="114" t="s">
        <v>352</v>
      </c>
      <c r="J196" s="31"/>
      <c r="K196" s="31"/>
      <c r="L196" s="31"/>
      <c r="M196" s="31"/>
    </row>
    <row r="197" ht="45.0" customHeight="1">
      <c r="A197" s="17" t="s">
        <v>349</v>
      </c>
      <c r="B197" s="114" t="s">
        <v>20</v>
      </c>
      <c r="C197" s="115" t="s">
        <v>87</v>
      </c>
      <c r="D197" s="12"/>
      <c r="E197" s="100"/>
      <c r="F197" s="100"/>
      <c r="G197" s="124">
        <v>0.0</v>
      </c>
      <c r="H197" s="100"/>
      <c r="I197" s="114" t="s">
        <v>20</v>
      </c>
      <c r="J197" s="126">
        <v>21.0</v>
      </c>
      <c r="K197" s="126">
        <v>18.0</v>
      </c>
      <c r="L197" s="126">
        <v>15.0</v>
      </c>
      <c r="M197" s="124">
        <v>1.0</v>
      </c>
    </row>
    <row r="198" ht="37.5" customHeight="1">
      <c r="A198" s="17" t="s">
        <v>351</v>
      </c>
      <c r="B198" s="114" t="s">
        <v>352</v>
      </c>
      <c r="C198" s="115" t="s">
        <v>353</v>
      </c>
      <c r="D198" s="12"/>
      <c r="E198" s="31"/>
      <c r="F198" s="31"/>
      <c r="G198" s="31"/>
      <c r="H198" s="31"/>
      <c r="I198" s="114" t="s">
        <v>366</v>
      </c>
      <c r="J198" s="31"/>
      <c r="K198" s="31"/>
      <c r="L198" s="31"/>
      <c r="M198" s="31"/>
      <c r="S198" s="1" t="s">
        <v>0</v>
      </c>
    </row>
    <row r="199" ht="37.5" customHeight="1">
      <c r="A199" s="17" t="s">
        <v>354</v>
      </c>
      <c r="B199" s="114" t="s">
        <v>355</v>
      </c>
      <c r="C199" s="115" t="s">
        <v>356</v>
      </c>
      <c r="D199" s="12"/>
      <c r="E199" s="20" t="s">
        <v>206</v>
      </c>
      <c r="F199" s="21">
        <v>0.7986111111111112</v>
      </c>
      <c r="G199" s="116">
        <v>1.0</v>
      </c>
      <c r="H199" s="117" t="s">
        <v>437</v>
      </c>
      <c r="I199" s="118" t="s">
        <v>259</v>
      </c>
      <c r="J199" s="119">
        <v>21.0</v>
      </c>
      <c r="K199" s="119">
        <v>21.0</v>
      </c>
      <c r="L199" s="119">
        <v>21.0</v>
      </c>
      <c r="M199" s="116">
        <v>3.0</v>
      </c>
    </row>
    <row r="200" ht="45.0" customHeight="1">
      <c r="A200" s="17" t="s">
        <v>358</v>
      </c>
      <c r="B200" s="114" t="s">
        <v>280</v>
      </c>
      <c r="C200" s="115" t="s">
        <v>305</v>
      </c>
      <c r="D200" s="12"/>
      <c r="E200" s="100"/>
      <c r="F200" s="100"/>
      <c r="G200" s="31"/>
      <c r="H200" s="100"/>
      <c r="I200" s="118" t="s">
        <v>335</v>
      </c>
      <c r="J200" s="31"/>
      <c r="K200" s="31"/>
      <c r="L200" s="31"/>
      <c r="M200" s="31"/>
    </row>
    <row r="201" ht="37.5" customHeight="1">
      <c r="A201" s="17" t="s">
        <v>359</v>
      </c>
      <c r="B201" s="114" t="s">
        <v>360</v>
      </c>
      <c r="C201" s="115" t="s">
        <v>67</v>
      </c>
      <c r="D201" s="12"/>
      <c r="E201" s="100"/>
      <c r="F201" s="100"/>
      <c r="G201" s="116">
        <v>0.0</v>
      </c>
      <c r="H201" s="100"/>
      <c r="I201" s="118" t="s">
        <v>280</v>
      </c>
      <c r="J201" s="119">
        <v>10.0</v>
      </c>
      <c r="K201" s="119">
        <v>17.0</v>
      </c>
      <c r="L201" s="119">
        <v>14.0</v>
      </c>
      <c r="M201" s="116">
        <v>0.0</v>
      </c>
    </row>
    <row r="202" ht="37.5" customHeight="1">
      <c r="A202" s="17" t="s">
        <v>362</v>
      </c>
      <c r="B202" s="114" t="s">
        <v>292</v>
      </c>
      <c r="C202" s="115" t="s">
        <v>308</v>
      </c>
      <c r="D202" s="12"/>
      <c r="E202" s="31"/>
      <c r="F202" s="31"/>
      <c r="G202" s="31"/>
      <c r="H202" s="31"/>
      <c r="I202" s="118" t="s">
        <v>270</v>
      </c>
      <c r="J202" s="31"/>
      <c r="K202" s="31"/>
      <c r="L202" s="31"/>
      <c r="M202" s="31"/>
    </row>
    <row r="203" ht="37.5" customHeight="1">
      <c r="A203" s="17" t="s">
        <v>363</v>
      </c>
      <c r="B203" s="114" t="s">
        <v>270</v>
      </c>
      <c r="C203" s="115" t="s">
        <v>288</v>
      </c>
      <c r="D203" s="12"/>
      <c r="E203" s="32" t="s">
        <v>206</v>
      </c>
      <c r="F203" s="33">
        <v>0.8333333333333334</v>
      </c>
      <c r="G203" s="124">
        <v>1.0</v>
      </c>
      <c r="H203" s="125" t="s">
        <v>438</v>
      </c>
      <c r="I203" s="114" t="s">
        <v>342</v>
      </c>
      <c r="J203" s="126">
        <v>21.0</v>
      </c>
      <c r="K203" s="126">
        <v>21.0</v>
      </c>
      <c r="L203" s="126">
        <v>21.0</v>
      </c>
      <c r="M203" s="124">
        <v>3.0</v>
      </c>
    </row>
    <row r="204" ht="37.5" customHeight="1">
      <c r="A204" s="17" t="s">
        <v>365</v>
      </c>
      <c r="B204" s="114" t="s">
        <v>251</v>
      </c>
      <c r="C204" s="115" t="s">
        <v>282</v>
      </c>
      <c r="D204" s="12"/>
      <c r="E204" s="100"/>
      <c r="F204" s="100"/>
      <c r="G204" s="31"/>
      <c r="H204" s="100"/>
      <c r="I204" s="114" t="s">
        <v>347</v>
      </c>
      <c r="J204" s="31"/>
      <c r="K204" s="31"/>
      <c r="L204" s="31"/>
      <c r="M204" s="31"/>
    </row>
    <row r="205" ht="37.5" customHeight="1">
      <c r="A205" s="17" t="s">
        <v>367</v>
      </c>
      <c r="B205" s="114" t="s">
        <v>340</v>
      </c>
      <c r="C205" s="115" t="s">
        <v>276</v>
      </c>
      <c r="D205" s="12"/>
      <c r="E205" s="100"/>
      <c r="F205" s="100"/>
      <c r="G205" s="124">
        <v>0.0</v>
      </c>
      <c r="H205" s="100"/>
      <c r="I205" s="114" t="s">
        <v>334</v>
      </c>
      <c r="J205" s="126">
        <v>19.0</v>
      </c>
      <c r="K205" s="126">
        <v>9.0</v>
      </c>
      <c r="L205" s="126">
        <v>16.0</v>
      </c>
      <c r="M205" s="124">
        <v>0.0</v>
      </c>
    </row>
    <row r="206" ht="37.5" customHeight="1">
      <c r="A206" s="17" t="s">
        <v>368</v>
      </c>
      <c r="B206" s="114" t="s">
        <v>345</v>
      </c>
      <c r="C206" s="115" t="s">
        <v>369</v>
      </c>
      <c r="D206" s="12"/>
      <c r="E206" s="31"/>
      <c r="F206" s="31"/>
      <c r="G206" s="31"/>
      <c r="H206" s="31"/>
      <c r="I206" s="114" t="s">
        <v>265</v>
      </c>
      <c r="J206" s="31"/>
      <c r="K206" s="31"/>
      <c r="L206" s="31"/>
      <c r="M206" s="31"/>
    </row>
    <row r="207" ht="37.5" customHeight="1">
      <c r="A207" s="17" t="s">
        <v>370</v>
      </c>
      <c r="B207" s="114" t="s">
        <v>242</v>
      </c>
      <c r="C207" s="115" t="s">
        <v>243</v>
      </c>
      <c r="D207" s="12"/>
      <c r="E207" s="20" t="s">
        <v>206</v>
      </c>
      <c r="F207" s="21">
        <v>0.8680555555555556</v>
      </c>
      <c r="G207" s="116">
        <v>1.0</v>
      </c>
      <c r="H207" s="117" t="s">
        <v>439</v>
      </c>
      <c r="I207" s="118" t="s">
        <v>338</v>
      </c>
      <c r="J207" s="119">
        <v>21.0</v>
      </c>
      <c r="K207" s="119">
        <v>21.0</v>
      </c>
      <c r="L207" s="119">
        <v>21.0</v>
      </c>
      <c r="M207" s="116">
        <v>3.0</v>
      </c>
    </row>
    <row r="208" ht="37.5" customHeight="1">
      <c r="A208" s="17" t="s">
        <v>372</v>
      </c>
      <c r="B208" s="114" t="s">
        <v>62</v>
      </c>
      <c r="C208" s="115" t="s">
        <v>373</v>
      </c>
      <c r="D208" s="12"/>
      <c r="E208" s="100"/>
      <c r="F208" s="100"/>
      <c r="G208" s="31"/>
      <c r="H208" s="100"/>
      <c r="I208" s="118" t="s">
        <v>345</v>
      </c>
      <c r="J208" s="31"/>
      <c r="K208" s="31"/>
      <c r="L208" s="31"/>
      <c r="M208" s="31"/>
    </row>
    <row r="209" ht="45.0" customHeight="1">
      <c r="A209" s="17" t="s">
        <v>374</v>
      </c>
      <c r="B209" s="114" t="s">
        <v>361</v>
      </c>
      <c r="C209" s="115" t="s">
        <v>209</v>
      </c>
      <c r="D209" s="12"/>
      <c r="E209" s="100"/>
      <c r="F209" s="100"/>
      <c r="G209" s="116">
        <v>0.0</v>
      </c>
      <c r="H209" s="100"/>
      <c r="I209" s="118" t="s">
        <v>242</v>
      </c>
      <c r="J209" s="119">
        <v>18.0</v>
      </c>
      <c r="K209" s="119">
        <v>17.0</v>
      </c>
      <c r="L209" s="119">
        <v>11.0</v>
      </c>
      <c r="M209" s="116">
        <v>0.0</v>
      </c>
    </row>
    <row r="210" ht="45.0" customHeight="1">
      <c r="A210" s="17" t="s">
        <v>375</v>
      </c>
      <c r="B210" s="114" t="s">
        <v>350</v>
      </c>
      <c r="C210" s="115" t="s">
        <v>238</v>
      </c>
      <c r="D210" s="12"/>
      <c r="E210" s="31"/>
      <c r="F210" s="31"/>
      <c r="G210" s="31"/>
      <c r="H210" s="31"/>
      <c r="I210" s="118" t="s">
        <v>62</v>
      </c>
      <c r="J210" s="31"/>
      <c r="K210" s="31"/>
      <c r="L210" s="31"/>
      <c r="M210" s="31"/>
    </row>
    <row r="211" ht="37.5" customHeight="1">
      <c r="A211" s="17" t="s">
        <v>376</v>
      </c>
      <c r="B211" s="114" t="s">
        <v>332</v>
      </c>
      <c r="C211" s="115" t="s">
        <v>377</v>
      </c>
      <c r="D211" s="12"/>
      <c r="E211" s="32" t="s">
        <v>206</v>
      </c>
      <c r="F211" s="33">
        <v>0.9027777777777778</v>
      </c>
      <c r="G211" s="124">
        <v>0.0</v>
      </c>
      <c r="H211" s="125" t="s">
        <v>440</v>
      </c>
      <c r="I211" s="114" t="s">
        <v>340</v>
      </c>
      <c r="J211" s="126">
        <v>17.0</v>
      </c>
      <c r="K211" s="126">
        <v>21.0</v>
      </c>
      <c r="L211" s="126">
        <v>13.0</v>
      </c>
      <c r="M211" s="124">
        <v>1.0</v>
      </c>
    </row>
    <row r="212" ht="37.5" customHeight="1">
      <c r="A212" s="17" t="s">
        <v>379</v>
      </c>
      <c r="B212" s="114" t="s">
        <v>265</v>
      </c>
      <c r="C212" s="115" t="s">
        <v>310</v>
      </c>
      <c r="D212" s="12"/>
      <c r="E212" s="100"/>
      <c r="F212" s="100"/>
      <c r="G212" s="31"/>
      <c r="H212" s="100"/>
      <c r="I212" s="114" t="s">
        <v>361</v>
      </c>
      <c r="J212" s="31"/>
      <c r="K212" s="31"/>
      <c r="L212" s="31"/>
      <c r="M212" s="31"/>
    </row>
    <row r="213" ht="45.0" customHeight="1">
      <c r="A213" s="17" t="s">
        <v>380</v>
      </c>
      <c r="B213" s="114" t="s">
        <v>366</v>
      </c>
      <c r="C213" s="115" t="s">
        <v>381</v>
      </c>
      <c r="D213" s="12"/>
      <c r="E213" s="100"/>
      <c r="F213" s="100"/>
      <c r="G213" s="124">
        <v>1.0</v>
      </c>
      <c r="H213" s="100"/>
      <c r="I213" s="114" t="s">
        <v>292</v>
      </c>
      <c r="J213" s="126">
        <v>21.0</v>
      </c>
      <c r="K213" s="126">
        <v>14.0</v>
      </c>
      <c r="L213" s="126">
        <v>21.0</v>
      </c>
      <c r="M213" s="124">
        <v>2.0</v>
      </c>
      <c r="R213" s="74" t="s">
        <v>0</v>
      </c>
    </row>
    <row r="214" ht="37.5" customHeight="1">
      <c r="A214" s="17" t="s">
        <v>382</v>
      </c>
      <c r="B214" s="114" t="s">
        <v>335</v>
      </c>
      <c r="C214" s="115" t="s">
        <v>383</v>
      </c>
      <c r="D214" s="12"/>
      <c r="E214" s="31"/>
      <c r="F214" s="31"/>
      <c r="G214" s="31"/>
      <c r="H214" s="31"/>
      <c r="I214" s="114" t="s">
        <v>332</v>
      </c>
      <c r="J214" s="31"/>
      <c r="K214" s="31"/>
      <c r="L214" s="31"/>
      <c r="M214" s="31"/>
    </row>
    <row r="215" ht="37.5" customHeight="1">
      <c r="A215" s="6"/>
      <c r="B215" s="2"/>
      <c r="C215" s="2"/>
      <c r="D215" s="2"/>
      <c r="E215" s="2"/>
      <c r="F215" s="2"/>
      <c r="G215" s="2"/>
      <c r="H215" s="2"/>
      <c r="J215" s="7" t="s">
        <v>2</v>
      </c>
    </row>
    <row r="216" ht="37.5" customHeight="1">
      <c r="A216" s="8" t="s">
        <v>3</v>
      </c>
      <c r="B216" s="8" t="s">
        <v>4</v>
      </c>
      <c r="C216" s="8" t="s">
        <v>5</v>
      </c>
      <c r="E216" s="9"/>
      <c r="F216" s="9"/>
      <c r="G216" s="112" t="s">
        <v>6</v>
      </c>
      <c r="H216" s="11" t="s">
        <v>441</v>
      </c>
      <c r="I216" s="12"/>
      <c r="J216" s="113">
        <v>1.0</v>
      </c>
      <c r="K216" s="113">
        <v>2.0</v>
      </c>
      <c r="L216" s="113">
        <v>3.0</v>
      </c>
      <c r="M216" s="10" t="s">
        <v>8</v>
      </c>
    </row>
    <row r="217" ht="37.5" customHeight="1">
      <c r="A217" s="17" t="s">
        <v>328</v>
      </c>
      <c r="B217" s="114" t="s">
        <v>329</v>
      </c>
      <c r="C217" s="115" t="s">
        <v>330</v>
      </c>
      <c r="D217" s="12"/>
      <c r="E217" s="20" t="s">
        <v>206</v>
      </c>
      <c r="F217" s="21">
        <v>0.7291666666666666</v>
      </c>
      <c r="G217" s="116">
        <v>1.0</v>
      </c>
      <c r="H217" s="117" t="s">
        <v>442</v>
      </c>
      <c r="I217" s="118" t="s">
        <v>332</v>
      </c>
      <c r="J217" s="119">
        <v>21.0</v>
      </c>
      <c r="K217" s="119">
        <v>21.0</v>
      </c>
      <c r="L217" s="119">
        <v>13.0</v>
      </c>
      <c r="M217" s="116">
        <v>2.0</v>
      </c>
    </row>
    <row r="218" ht="37.5" customHeight="1">
      <c r="A218" s="17" t="s">
        <v>333</v>
      </c>
      <c r="B218" s="114" t="s">
        <v>334</v>
      </c>
      <c r="C218" s="115" t="s">
        <v>272</v>
      </c>
      <c r="D218" s="12"/>
      <c r="E218" s="100"/>
      <c r="F218" s="100"/>
      <c r="G218" s="31"/>
      <c r="H218" s="100"/>
      <c r="I218" s="118" t="s">
        <v>259</v>
      </c>
      <c r="J218" s="31"/>
      <c r="K218" s="31"/>
      <c r="L218" s="31"/>
      <c r="M218" s="31"/>
    </row>
    <row r="219" ht="37.5" customHeight="1">
      <c r="A219" s="17" t="s">
        <v>336</v>
      </c>
      <c r="B219" s="114" t="s">
        <v>259</v>
      </c>
      <c r="C219" s="115" t="s">
        <v>264</v>
      </c>
      <c r="D219" s="12"/>
      <c r="E219" s="100"/>
      <c r="F219" s="100"/>
      <c r="G219" s="116">
        <v>0.0</v>
      </c>
      <c r="H219" s="100"/>
      <c r="I219" s="118" t="s">
        <v>251</v>
      </c>
      <c r="J219" s="119">
        <v>9.0</v>
      </c>
      <c r="K219" s="119">
        <v>15.0</v>
      </c>
      <c r="L219" s="119">
        <v>21.0</v>
      </c>
      <c r="M219" s="116">
        <v>1.0</v>
      </c>
    </row>
    <row r="220" ht="37.5" customHeight="1">
      <c r="A220" s="17" t="s">
        <v>337</v>
      </c>
      <c r="B220" s="114" t="s">
        <v>338</v>
      </c>
      <c r="C220" s="115" t="s">
        <v>339</v>
      </c>
      <c r="D220" s="12"/>
      <c r="E220" s="31"/>
      <c r="F220" s="31"/>
      <c r="G220" s="31"/>
      <c r="H220" s="31"/>
      <c r="I220" s="118" t="s">
        <v>335</v>
      </c>
      <c r="J220" s="31"/>
      <c r="K220" s="31"/>
      <c r="L220" s="31"/>
      <c r="M220" s="31"/>
    </row>
    <row r="221" ht="37.5" customHeight="1">
      <c r="A221" s="17" t="s">
        <v>341</v>
      </c>
      <c r="B221" s="114" t="s">
        <v>342</v>
      </c>
      <c r="C221" s="115" t="s">
        <v>343</v>
      </c>
      <c r="D221" s="12"/>
      <c r="E221" s="32" t="s">
        <v>206</v>
      </c>
      <c r="F221" s="33">
        <v>0.7638888888888888</v>
      </c>
      <c r="G221" s="124">
        <v>1.0</v>
      </c>
      <c r="H221" s="125" t="s">
        <v>443</v>
      </c>
      <c r="I221" s="114" t="s">
        <v>280</v>
      </c>
      <c r="J221" s="126">
        <v>21.0</v>
      </c>
      <c r="K221" s="126">
        <v>14.0</v>
      </c>
      <c r="L221" s="126">
        <v>21.0</v>
      </c>
      <c r="M221" s="124">
        <v>2.0</v>
      </c>
    </row>
    <row r="222" ht="37.5" customHeight="1">
      <c r="A222" s="17" t="s">
        <v>346</v>
      </c>
      <c r="B222" s="114" t="s">
        <v>347</v>
      </c>
      <c r="C222" s="115" t="s">
        <v>348</v>
      </c>
      <c r="D222" s="12"/>
      <c r="E222" s="100"/>
      <c r="F222" s="100"/>
      <c r="G222" s="31"/>
      <c r="H222" s="100"/>
      <c r="I222" s="114" t="s">
        <v>265</v>
      </c>
      <c r="J222" s="31"/>
      <c r="K222" s="31"/>
      <c r="L222" s="31"/>
      <c r="M222" s="31"/>
    </row>
    <row r="223" ht="37.5" customHeight="1">
      <c r="A223" s="17" t="s">
        <v>349</v>
      </c>
      <c r="B223" s="114" t="s">
        <v>20</v>
      </c>
      <c r="C223" s="115" t="s">
        <v>87</v>
      </c>
      <c r="D223" s="12"/>
      <c r="E223" s="100"/>
      <c r="F223" s="100"/>
      <c r="G223" s="124">
        <v>0.0</v>
      </c>
      <c r="H223" s="100"/>
      <c r="I223" s="114" t="s">
        <v>338</v>
      </c>
      <c r="J223" s="126">
        <v>16.0</v>
      </c>
      <c r="K223" s="126">
        <v>21.0</v>
      </c>
      <c r="L223" s="126">
        <v>18.0</v>
      </c>
      <c r="M223" s="124">
        <v>1.0</v>
      </c>
    </row>
    <row r="224" ht="45.0" customHeight="1">
      <c r="A224" s="17" t="s">
        <v>351</v>
      </c>
      <c r="B224" s="114" t="s">
        <v>352</v>
      </c>
      <c r="C224" s="115" t="s">
        <v>353</v>
      </c>
      <c r="D224" s="12"/>
      <c r="E224" s="31"/>
      <c r="F224" s="31"/>
      <c r="G224" s="31"/>
      <c r="H224" s="31"/>
      <c r="I224" s="114" t="s">
        <v>347</v>
      </c>
      <c r="J224" s="31"/>
      <c r="K224" s="31"/>
      <c r="L224" s="31"/>
      <c r="M224" s="31"/>
    </row>
    <row r="225" ht="37.5" customHeight="1">
      <c r="A225" s="17" t="s">
        <v>354</v>
      </c>
      <c r="B225" s="114" t="s">
        <v>355</v>
      </c>
      <c r="C225" s="115" t="s">
        <v>356</v>
      </c>
      <c r="D225" s="12"/>
      <c r="E225" s="20" t="s">
        <v>206</v>
      </c>
      <c r="F225" s="21">
        <v>0.7986111111111112</v>
      </c>
      <c r="G225" s="116">
        <v>1.0</v>
      </c>
      <c r="H225" s="117" t="s">
        <v>444</v>
      </c>
      <c r="I225" s="118" t="s">
        <v>20</v>
      </c>
      <c r="J225" s="119">
        <v>20.0</v>
      </c>
      <c r="K225" s="119">
        <v>21.0</v>
      </c>
      <c r="L225" s="119">
        <v>21.0</v>
      </c>
      <c r="M225" s="116">
        <v>2.0</v>
      </c>
    </row>
    <row r="226" ht="37.5" customHeight="1">
      <c r="A226" s="17" t="s">
        <v>358</v>
      </c>
      <c r="B226" s="114" t="s">
        <v>280</v>
      </c>
      <c r="C226" s="115" t="s">
        <v>305</v>
      </c>
      <c r="D226" s="12"/>
      <c r="E226" s="100"/>
      <c r="F226" s="100"/>
      <c r="G226" s="31"/>
      <c r="H226" s="100"/>
      <c r="I226" s="118" t="s">
        <v>355</v>
      </c>
      <c r="J226" s="31"/>
      <c r="K226" s="31"/>
      <c r="L226" s="31"/>
      <c r="M226" s="31"/>
    </row>
    <row r="227" ht="37.5" customHeight="1">
      <c r="A227" s="17" t="s">
        <v>359</v>
      </c>
      <c r="B227" s="114" t="s">
        <v>360</v>
      </c>
      <c r="C227" s="115" t="s">
        <v>67</v>
      </c>
      <c r="D227" s="12"/>
      <c r="E227" s="100"/>
      <c r="F227" s="100"/>
      <c r="G227" s="116">
        <v>0.0</v>
      </c>
      <c r="H227" s="100"/>
      <c r="I227" s="118" t="s">
        <v>352</v>
      </c>
      <c r="J227" s="119">
        <v>22.0</v>
      </c>
      <c r="K227" s="119">
        <v>18.0</v>
      </c>
      <c r="L227" s="119">
        <v>16.0</v>
      </c>
      <c r="M227" s="116">
        <v>1.0</v>
      </c>
    </row>
    <row r="228" ht="37.5" customHeight="1">
      <c r="A228" s="17" t="s">
        <v>362</v>
      </c>
      <c r="B228" s="114" t="s">
        <v>292</v>
      </c>
      <c r="C228" s="115" t="s">
        <v>308</v>
      </c>
      <c r="D228" s="12"/>
      <c r="E228" s="31"/>
      <c r="F228" s="31"/>
      <c r="G228" s="31"/>
      <c r="H228" s="31"/>
      <c r="I228" s="118" t="s">
        <v>360</v>
      </c>
      <c r="J228" s="31"/>
      <c r="K228" s="31"/>
      <c r="L228" s="31"/>
      <c r="M228" s="31"/>
    </row>
    <row r="229" ht="37.5" customHeight="1">
      <c r="A229" s="17" t="s">
        <v>363</v>
      </c>
      <c r="B229" s="114" t="s">
        <v>270</v>
      </c>
      <c r="C229" s="115" t="s">
        <v>288</v>
      </c>
      <c r="D229" s="12"/>
      <c r="E229" s="32" t="s">
        <v>206</v>
      </c>
      <c r="F229" s="33">
        <v>0.8333333333333334</v>
      </c>
      <c r="G229" s="124">
        <v>0.0</v>
      </c>
      <c r="H229" s="125" t="s">
        <v>445</v>
      </c>
      <c r="I229" s="114" t="s">
        <v>342</v>
      </c>
      <c r="J229" s="126">
        <v>20.0</v>
      </c>
      <c r="K229" s="126">
        <v>21.0</v>
      </c>
      <c r="L229" s="126">
        <v>17.0</v>
      </c>
      <c r="M229" s="124">
        <v>1.0</v>
      </c>
    </row>
    <row r="230" ht="37.5" customHeight="1">
      <c r="A230" s="17" t="s">
        <v>365</v>
      </c>
      <c r="B230" s="114" t="s">
        <v>251</v>
      </c>
      <c r="C230" s="115" t="s">
        <v>282</v>
      </c>
      <c r="D230" s="12"/>
      <c r="E230" s="100"/>
      <c r="F230" s="100"/>
      <c r="G230" s="31"/>
      <c r="H230" s="100"/>
      <c r="I230" s="114" t="s">
        <v>270</v>
      </c>
      <c r="J230" s="31"/>
      <c r="K230" s="31"/>
      <c r="L230" s="31"/>
      <c r="M230" s="31"/>
    </row>
    <row r="231" ht="37.5" customHeight="1">
      <c r="A231" s="17" t="s">
        <v>367</v>
      </c>
      <c r="B231" s="114" t="s">
        <v>340</v>
      </c>
      <c r="C231" s="115" t="s">
        <v>276</v>
      </c>
      <c r="D231" s="12"/>
      <c r="E231" s="100"/>
      <c r="F231" s="100"/>
      <c r="G231" s="124">
        <v>1.0</v>
      </c>
      <c r="H231" s="100"/>
      <c r="I231" s="114" t="s">
        <v>329</v>
      </c>
      <c r="J231" s="126">
        <v>22.0</v>
      </c>
      <c r="K231" s="126">
        <v>16.0</v>
      </c>
      <c r="L231" s="126">
        <v>21.0</v>
      </c>
      <c r="M231" s="124">
        <v>2.0</v>
      </c>
    </row>
    <row r="232" ht="37.5" customHeight="1">
      <c r="A232" s="17" t="s">
        <v>368</v>
      </c>
      <c r="B232" s="114" t="s">
        <v>345</v>
      </c>
      <c r="C232" s="115" t="s">
        <v>369</v>
      </c>
      <c r="D232" s="12"/>
      <c r="E232" s="31"/>
      <c r="F232" s="31"/>
      <c r="G232" s="31"/>
      <c r="H232" s="31"/>
      <c r="I232" s="114" t="s">
        <v>361</v>
      </c>
      <c r="J232" s="31"/>
      <c r="K232" s="31"/>
      <c r="L232" s="31"/>
      <c r="M232" s="31"/>
    </row>
    <row r="233" ht="37.5" customHeight="1">
      <c r="A233" s="17" t="s">
        <v>370</v>
      </c>
      <c r="B233" s="114" t="s">
        <v>242</v>
      </c>
      <c r="C233" s="115" t="s">
        <v>243</v>
      </c>
      <c r="D233" s="12"/>
      <c r="E233" s="20" t="s">
        <v>206</v>
      </c>
      <c r="F233" s="21">
        <v>0.8680555555555556</v>
      </c>
      <c r="G233" s="116">
        <v>1.0</v>
      </c>
      <c r="H233" s="117" t="s">
        <v>446</v>
      </c>
      <c r="I233" s="118" t="s">
        <v>292</v>
      </c>
      <c r="J233" s="119">
        <v>21.0</v>
      </c>
      <c r="K233" s="119">
        <v>21.0</v>
      </c>
      <c r="L233" s="119">
        <v>21.0</v>
      </c>
      <c r="M233" s="116">
        <v>3.0</v>
      </c>
    </row>
    <row r="234" ht="37.5" customHeight="1">
      <c r="A234" s="17" t="s">
        <v>372</v>
      </c>
      <c r="B234" s="114" t="s">
        <v>62</v>
      </c>
      <c r="C234" s="115" t="s">
        <v>373</v>
      </c>
      <c r="D234" s="12"/>
      <c r="E234" s="100"/>
      <c r="F234" s="100"/>
      <c r="G234" s="31"/>
      <c r="H234" s="100"/>
      <c r="I234" s="118" t="s">
        <v>340</v>
      </c>
      <c r="J234" s="31"/>
      <c r="K234" s="31"/>
      <c r="L234" s="31"/>
      <c r="M234" s="31"/>
    </row>
    <row r="235" ht="45.0" customHeight="1">
      <c r="A235" s="17" t="s">
        <v>374</v>
      </c>
      <c r="B235" s="114" t="s">
        <v>361</v>
      </c>
      <c r="C235" s="115" t="s">
        <v>209</v>
      </c>
      <c r="D235" s="12"/>
      <c r="E235" s="100"/>
      <c r="F235" s="100"/>
      <c r="G235" s="116">
        <v>0.0</v>
      </c>
      <c r="H235" s="100"/>
      <c r="I235" s="118" t="s">
        <v>345</v>
      </c>
      <c r="J235" s="119">
        <v>12.0</v>
      </c>
      <c r="K235" s="119">
        <v>16.0</v>
      </c>
      <c r="L235" s="119">
        <v>18.0</v>
      </c>
      <c r="M235" s="116">
        <v>0.0</v>
      </c>
    </row>
    <row r="236" ht="37.5" customHeight="1">
      <c r="A236" s="17" t="s">
        <v>375</v>
      </c>
      <c r="B236" s="114" t="s">
        <v>350</v>
      </c>
      <c r="C236" s="115" t="s">
        <v>238</v>
      </c>
      <c r="D236" s="12"/>
      <c r="E236" s="31"/>
      <c r="F236" s="31"/>
      <c r="G236" s="31"/>
      <c r="H236" s="31"/>
      <c r="I236" s="118" t="s">
        <v>242</v>
      </c>
      <c r="J236" s="31"/>
      <c r="K236" s="31"/>
      <c r="L236" s="31"/>
      <c r="M236" s="31"/>
    </row>
    <row r="237" ht="37.5" customHeight="1">
      <c r="A237" s="17" t="s">
        <v>376</v>
      </c>
      <c r="B237" s="114" t="s">
        <v>332</v>
      </c>
      <c r="C237" s="115" t="s">
        <v>377</v>
      </c>
      <c r="D237" s="12"/>
      <c r="E237" s="32" t="s">
        <v>206</v>
      </c>
      <c r="F237" s="33">
        <v>0.9027777777777778</v>
      </c>
      <c r="G237" s="124">
        <v>0.0</v>
      </c>
      <c r="H237" s="125" t="s">
        <v>447</v>
      </c>
      <c r="I237" s="114" t="s">
        <v>334</v>
      </c>
      <c r="J237" s="126">
        <v>21.0</v>
      </c>
      <c r="K237" s="126">
        <v>11.0</v>
      </c>
      <c r="L237" s="126">
        <v>10.0</v>
      </c>
      <c r="M237" s="124">
        <v>1.0</v>
      </c>
    </row>
    <row r="238" ht="37.5" customHeight="1">
      <c r="A238" s="17" t="s">
        <v>379</v>
      </c>
      <c r="B238" s="114" t="s">
        <v>265</v>
      </c>
      <c r="C238" s="115" t="s">
        <v>310</v>
      </c>
      <c r="D238" s="12"/>
      <c r="E238" s="100"/>
      <c r="F238" s="100"/>
      <c r="G238" s="31"/>
      <c r="H238" s="100"/>
      <c r="I238" s="114" t="s">
        <v>62</v>
      </c>
      <c r="J238" s="31"/>
      <c r="K238" s="31"/>
      <c r="L238" s="31"/>
      <c r="M238" s="31"/>
    </row>
    <row r="239" ht="37.5" customHeight="1">
      <c r="A239" s="17" t="s">
        <v>380</v>
      </c>
      <c r="B239" s="114" t="s">
        <v>366</v>
      </c>
      <c r="C239" s="115" t="s">
        <v>381</v>
      </c>
      <c r="D239" s="12"/>
      <c r="E239" s="100"/>
      <c r="F239" s="100"/>
      <c r="G239" s="124">
        <v>1.0</v>
      </c>
      <c r="H239" s="100"/>
      <c r="I239" s="114" t="s">
        <v>350</v>
      </c>
      <c r="J239" s="126">
        <v>18.0</v>
      </c>
      <c r="K239" s="126">
        <v>21.0</v>
      </c>
      <c r="L239" s="126">
        <v>21.0</v>
      </c>
      <c r="M239" s="124">
        <v>2.0</v>
      </c>
    </row>
    <row r="240" ht="37.5" customHeight="1">
      <c r="A240" s="17" t="s">
        <v>382</v>
      </c>
      <c r="B240" s="114" t="s">
        <v>335</v>
      </c>
      <c r="C240" s="115" t="s">
        <v>383</v>
      </c>
      <c r="D240" s="12"/>
      <c r="E240" s="31"/>
      <c r="F240" s="31"/>
      <c r="G240" s="31"/>
      <c r="H240" s="31"/>
      <c r="I240" s="114" t="s">
        <v>366</v>
      </c>
      <c r="J240" s="31"/>
      <c r="K240" s="31"/>
      <c r="L240" s="31"/>
      <c r="M240" s="31"/>
    </row>
    <row r="241" ht="37.5" customHeight="1">
      <c r="A241" s="6"/>
      <c r="B241" s="2"/>
      <c r="C241" s="2"/>
      <c r="D241" s="2"/>
      <c r="E241" s="2"/>
      <c r="F241" s="2"/>
      <c r="G241" s="2"/>
      <c r="H241" s="2"/>
      <c r="J241" s="7" t="s">
        <v>2</v>
      </c>
    </row>
    <row r="242" ht="37.5" customHeight="1">
      <c r="A242" s="8" t="s">
        <v>3</v>
      </c>
      <c r="B242" s="8" t="s">
        <v>4</v>
      </c>
      <c r="C242" s="8" t="s">
        <v>5</v>
      </c>
      <c r="E242" s="9"/>
      <c r="F242" s="9"/>
      <c r="G242" s="112" t="s">
        <v>6</v>
      </c>
      <c r="H242" s="11" t="s">
        <v>448</v>
      </c>
      <c r="I242" s="12"/>
      <c r="J242" s="113">
        <v>1.0</v>
      </c>
      <c r="K242" s="113">
        <v>2.0</v>
      </c>
      <c r="L242" s="113">
        <v>3.0</v>
      </c>
      <c r="M242" s="10" t="s">
        <v>8</v>
      </c>
    </row>
    <row r="243" ht="37.5" customHeight="1">
      <c r="A243" s="17" t="s">
        <v>328</v>
      </c>
      <c r="B243" s="114" t="s">
        <v>329</v>
      </c>
      <c r="C243" s="115" t="s">
        <v>330</v>
      </c>
      <c r="D243" s="12"/>
      <c r="E243" s="20" t="s">
        <v>206</v>
      </c>
      <c r="F243" s="21">
        <v>0.7291666666666666</v>
      </c>
      <c r="G243" s="116">
        <v>1.0</v>
      </c>
      <c r="H243" s="117" t="s">
        <v>449</v>
      </c>
      <c r="I243" s="118" t="s">
        <v>20</v>
      </c>
      <c r="J243" s="119">
        <v>21.0</v>
      </c>
      <c r="K243" s="119">
        <v>21.0</v>
      </c>
      <c r="L243" s="119">
        <v>19.0</v>
      </c>
      <c r="M243" s="116">
        <v>2.0</v>
      </c>
      <c r="R243" s="74" t="s">
        <v>0</v>
      </c>
    </row>
    <row r="244" ht="37.5" customHeight="1">
      <c r="A244" s="17" t="s">
        <v>333</v>
      </c>
      <c r="B244" s="114" t="s">
        <v>334</v>
      </c>
      <c r="C244" s="115" t="s">
        <v>272</v>
      </c>
      <c r="D244" s="12"/>
      <c r="E244" s="100"/>
      <c r="F244" s="100"/>
      <c r="G244" s="31"/>
      <c r="H244" s="100"/>
      <c r="I244" s="118" t="s">
        <v>350</v>
      </c>
      <c r="J244" s="31"/>
      <c r="K244" s="31"/>
      <c r="L244" s="31"/>
      <c r="M244" s="31"/>
    </row>
    <row r="245" ht="37.5" customHeight="1">
      <c r="A245" s="17" t="s">
        <v>336</v>
      </c>
      <c r="B245" s="114" t="s">
        <v>259</v>
      </c>
      <c r="C245" s="115" t="s">
        <v>264</v>
      </c>
      <c r="D245" s="12"/>
      <c r="E245" s="100"/>
      <c r="F245" s="100"/>
      <c r="G245" s="116">
        <v>0.0</v>
      </c>
      <c r="H245" s="100"/>
      <c r="I245" s="118" t="s">
        <v>347</v>
      </c>
      <c r="J245" s="119">
        <v>11.0</v>
      </c>
      <c r="K245" s="119">
        <v>12.0</v>
      </c>
      <c r="L245" s="119">
        <v>21.0</v>
      </c>
      <c r="M245" s="116">
        <v>1.0</v>
      </c>
    </row>
    <row r="246" ht="45.0" customHeight="1">
      <c r="A246" s="17" t="s">
        <v>337</v>
      </c>
      <c r="B246" s="114" t="s">
        <v>338</v>
      </c>
      <c r="C246" s="115" t="s">
        <v>339</v>
      </c>
      <c r="D246" s="12"/>
      <c r="E246" s="31"/>
      <c r="F246" s="31"/>
      <c r="G246" s="31"/>
      <c r="H246" s="31"/>
      <c r="I246" s="118" t="s">
        <v>345</v>
      </c>
      <c r="J246" s="31"/>
      <c r="K246" s="31"/>
      <c r="L246" s="31"/>
      <c r="M246" s="31"/>
    </row>
    <row r="247" ht="37.5" customHeight="1">
      <c r="A247" s="17" t="s">
        <v>341</v>
      </c>
      <c r="B247" s="114" t="s">
        <v>342</v>
      </c>
      <c r="C247" s="115" t="s">
        <v>343</v>
      </c>
      <c r="D247" s="12"/>
      <c r="E247" s="32" t="s">
        <v>206</v>
      </c>
      <c r="F247" s="33">
        <v>0.7638888888888888</v>
      </c>
      <c r="G247" s="124">
        <v>1.0</v>
      </c>
      <c r="H247" s="125" t="s">
        <v>450</v>
      </c>
      <c r="I247" s="114" t="s">
        <v>334</v>
      </c>
      <c r="J247" s="126">
        <v>22.0</v>
      </c>
      <c r="K247" s="126">
        <v>21.0</v>
      </c>
      <c r="L247" s="126">
        <v>12.0</v>
      </c>
      <c r="M247" s="124">
        <v>2.0</v>
      </c>
    </row>
    <row r="248" ht="45.0" customHeight="1">
      <c r="A248" s="17" t="s">
        <v>346</v>
      </c>
      <c r="B248" s="114" t="s">
        <v>347</v>
      </c>
      <c r="C248" s="115" t="s">
        <v>348</v>
      </c>
      <c r="D248" s="12"/>
      <c r="E248" s="100"/>
      <c r="F248" s="100"/>
      <c r="G248" s="31"/>
      <c r="H248" s="100"/>
      <c r="I248" s="114" t="s">
        <v>360</v>
      </c>
      <c r="J248" s="31"/>
      <c r="K248" s="31"/>
      <c r="L248" s="31"/>
      <c r="M248" s="31"/>
      <c r="Q248" s="74">
        <v>1.0</v>
      </c>
    </row>
    <row r="249" ht="45.0" customHeight="1">
      <c r="A249" s="17" t="s">
        <v>349</v>
      </c>
      <c r="B249" s="114" t="s">
        <v>20</v>
      </c>
      <c r="C249" s="115" t="s">
        <v>87</v>
      </c>
      <c r="D249" s="12"/>
      <c r="E249" s="100"/>
      <c r="F249" s="100"/>
      <c r="G249" s="124">
        <v>0.0</v>
      </c>
      <c r="H249" s="100"/>
      <c r="I249" s="114" t="s">
        <v>352</v>
      </c>
      <c r="J249" s="126">
        <v>20.0</v>
      </c>
      <c r="K249" s="126">
        <v>12.0</v>
      </c>
      <c r="L249" s="126">
        <v>21.0</v>
      </c>
      <c r="M249" s="124">
        <v>1.0</v>
      </c>
    </row>
    <row r="250" ht="37.5" customHeight="1">
      <c r="A250" s="17" t="s">
        <v>351</v>
      </c>
      <c r="B250" s="114" t="s">
        <v>352</v>
      </c>
      <c r="C250" s="115" t="s">
        <v>353</v>
      </c>
      <c r="D250" s="12"/>
      <c r="E250" s="31"/>
      <c r="F250" s="31"/>
      <c r="G250" s="31"/>
      <c r="H250" s="31"/>
      <c r="I250" s="114" t="s">
        <v>340</v>
      </c>
      <c r="J250" s="31"/>
      <c r="K250" s="31"/>
      <c r="L250" s="31"/>
      <c r="M250" s="31"/>
    </row>
    <row r="251" ht="37.5" customHeight="1">
      <c r="A251" s="17" t="s">
        <v>354</v>
      </c>
      <c r="B251" s="114" t="s">
        <v>355</v>
      </c>
      <c r="C251" s="115" t="s">
        <v>356</v>
      </c>
      <c r="D251" s="12"/>
      <c r="E251" s="20" t="s">
        <v>206</v>
      </c>
      <c r="F251" s="21">
        <v>0.7986111111111112</v>
      </c>
      <c r="G251" s="116">
        <v>0.0</v>
      </c>
      <c r="H251" s="117" t="s">
        <v>451</v>
      </c>
      <c r="I251" s="118" t="s">
        <v>342</v>
      </c>
      <c r="J251" s="119">
        <v>15.0</v>
      </c>
      <c r="K251" s="119">
        <v>15.0</v>
      </c>
      <c r="L251" s="119">
        <v>14.0</v>
      </c>
      <c r="M251" s="116">
        <v>0.0</v>
      </c>
    </row>
    <row r="252" ht="37.5" customHeight="1">
      <c r="A252" s="17" t="s">
        <v>358</v>
      </c>
      <c r="B252" s="114" t="s">
        <v>280</v>
      </c>
      <c r="C252" s="115" t="s">
        <v>305</v>
      </c>
      <c r="D252" s="12"/>
      <c r="E252" s="100"/>
      <c r="F252" s="100"/>
      <c r="G252" s="31"/>
      <c r="H252" s="100"/>
      <c r="I252" s="118" t="s">
        <v>292</v>
      </c>
      <c r="J252" s="31"/>
      <c r="K252" s="31"/>
      <c r="L252" s="31"/>
      <c r="M252" s="31"/>
    </row>
    <row r="253" ht="37.5" customHeight="1">
      <c r="A253" s="17" t="s">
        <v>359</v>
      </c>
      <c r="B253" s="114" t="s">
        <v>360</v>
      </c>
      <c r="C253" s="115" t="s">
        <v>67</v>
      </c>
      <c r="D253" s="12"/>
      <c r="E253" s="100"/>
      <c r="F253" s="100"/>
      <c r="G253" s="116">
        <v>1.0</v>
      </c>
      <c r="H253" s="100"/>
      <c r="I253" s="118" t="s">
        <v>259</v>
      </c>
      <c r="J253" s="119">
        <v>21.0</v>
      </c>
      <c r="K253" s="119">
        <v>21.0</v>
      </c>
      <c r="L253" s="119">
        <v>21.0</v>
      </c>
      <c r="M253" s="116">
        <v>3.0</v>
      </c>
    </row>
    <row r="254" ht="37.5" customHeight="1">
      <c r="A254" s="17" t="s">
        <v>362</v>
      </c>
      <c r="B254" s="114" t="s">
        <v>292</v>
      </c>
      <c r="C254" s="115" t="s">
        <v>308</v>
      </c>
      <c r="D254" s="12"/>
      <c r="E254" s="31"/>
      <c r="F254" s="31"/>
      <c r="G254" s="31"/>
      <c r="H254" s="31"/>
      <c r="I254" s="118" t="s">
        <v>62</v>
      </c>
      <c r="J254" s="31"/>
      <c r="K254" s="31"/>
      <c r="L254" s="31"/>
      <c r="M254" s="31"/>
    </row>
    <row r="255" ht="37.5" customHeight="1">
      <c r="A255" s="17" t="s">
        <v>363</v>
      </c>
      <c r="B255" s="114" t="s">
        <v>270</v>
      </c>
      <c r="C255" s="115" t="s">
        <v>288</v>
      </c>
      <c r="D255" s="12"/>
      <c r="E255" s="32" t="s">
        <v>206</v>
      </c>
      <c r="F255" s="33">
        <v>0.8333333333333334</v>
      </c>
      <c r="G255" s="124">
        <v>0.0</v>
      </c>
      <c r="H255" s="125" t="s">
        <v>452</v>
      </c>
      <c r="I255" s="114" t="s">
        <v>280</v>
      </c>
      <c r="J255" s="126">
        <v>21.0</v>
      </c>
      <c r="K255" s="126">
        <v>18.0</v>
      </c>
      <c r="L255" s="126">
        <v>20.0</v>
      </c>
      <c r="M255" s="124">
        <v>1.0</v>
      </c>
    </row>
    <row r="256" ht="37.5" customHeight="1">
      <c r="A256" s="17" t="s">
        <v>365</v>
      </c>
      <c r="B256" s="114" t="s">
        <v>251</v>
      </c>
      <c r="C256" s="115" t="s">
        <v>282</v>
      </c>
      <c r="D256" s="12"/>
      <c r="E256" s="100"/>
      <c r="F256" s="100"/>
      <c r="G256" s="31"/>
      <c r="H256" s="100"/>
      <c r="I256" s="114" t="s">
        <v>251</v>
      </c>
      <c r="J256" s="31"/>
      <c r="K256" s="31"/>
      <c r="L256" s="31"/>
      <c r="M256" s="31"/>
    </row>
    <row r="257" ht="37.5" customHeight="1">
      <c r="A257" s="17" t="s">
        <v>367</v>
      </c>
      <c r="B257" s="114" t="s">
        <v>340</v>
      </c>
      <c r="C257" s="115" t="s">
        <v>276</v>
      </c>
      <c r="D257" s="12"/>
      <c r="E257" s="100"/>
      <c r="F257" s="100"/>
      <c r="G257" s="124">
        <v>1.0</v>
      </c>
      <c r="H257" s="100"/>
      <c r="I257" s="114" t="s">
        <v>338</v>
      </c>
      <c r="J257" s="126">
        <v>17.0</v>
      </c>
      <c r="K257" s="126">
        <v>21.0</v>
      </c>
      <c r="L257" s="126">
        <v>22.0</v>
      </c>
      <c r="M257" s="124">
        <v>2.0</v>
      </c>
    </row>
    <row r="258" ht="45.0" customHeight="1">
      <c r="A258" s="17" t="s">
        <v>368</v>
      </c>
      <c r="B258" s="114" t="s">
        <v>345</v>
      </c>
      <c r="C258" s="115" t="s">
        <v>369</v>
      </c>
      <c r="D258" s="12"/>
      <c r="E258" s="31"/>
      <c r="F258" s="31"/>
      <c r="G258" s="31"/>
      <c r="H258" s="31"/>
      <c r="I258" s="114" t="s">
        <v>361</v>
      </c>
      <c r="J258" s="31"/>
      <c r="K258" s="31"/>
      <c r="L258" s="31"/>
      <c r="M258" s="31"/>
    </row>
    <row r="259" ht="37.5" customHeight="1">
      <c r="A259" s="17" t="s">
        <v>370</v>
      </c>
      <c r="B259" s="114" t="s">
        <v>242</v>
      </c>
      <c r="C259" s="115" t="s">
        <v>243</v>
      </c>
      <c r="D259" s="12"/>
      <c r="E259" s="20" t="s">
        <v>206</v>
      </c>
      <c r="F259" s="21">
        <v>0.8680555555555556</v>
      </c>
      <c r="G259" s="116">
        <v>0.0</v>
      </c>
      <c r="H259" s="117" t="s">
        <v>453</v>
      </c>
      <c r="I259" s="118" t="s">
        <v>355</v>
      </c>
      <c r="J259" s="119">
        <v>13.0</v>
      </c>
      <c r="K259" s="119">
        <v>19.0</v>
      </c>
      <c r="L259" s="119">
        <v>21.0</v>
      </c>
      <c r="M259" s="116">
        <v>1.0</v>
      </c>
    </row>
    <row r="260" ht="37.5" customHeight="1">
      <c r="A260" s="17" t="s">
        <v>372</v>
      </c>
      <c r="B260" s="114" t="s">
        <v>62</v>
      </c>
      <c r="C260" s="115" t="s">
        <v>373</v>
      </c>
      <c r="D260" s="12"/>
      <c r="E260" s="100"/>
      <c r="F260" s="100"/>
      <c r="G260" s="31"/>
      <c r="H260" s="100"/>
      <c r="I260" s="118" t="s">
        <v>332</v>
      </c>
      <c r="J260" s="31"/>
      <c r="K260" s="31"/>
      <c r="L260" s="31"/>
      <c r="M260" s="31"/>
    </row>
    <row r="261" ht="37.5" customHeight="1">
      <c r="A261" s="17" t="s">
        <v>374</v>
      </c>
      <c r="B261" s="114" t="s">
        <v>361</v>
      </c>
      <c r="C261" s="115" t="s">
        <v>209</v>
      </c>
      <c r="D261" s="12"/>
      <c r="E261" s="100"/>
      <c r="F261" s="100"/>
      <c r="G261" s="116">
        <v>1.0</v>
      </c>
      <c r="H261" s="100"/>
      <c r="I261" s="118" t="s">
        <v>366</v>
      </c>
      <c r="J261" s="119">
        <v>21.0</v>
      </c>
      <c r="K261" s="119">
        <v>21.0</v>
      </c>
      <c r="L261" s="119">
        <v>17.0</v>
      </c>
      <c r="M261" s="116">
        <v>2.0</v>
      </c>
    </row>
    <row r="262" ht="37.5" customHeight="1">
      <c r="A262" s="17" t="s">
        <v>375</v>
      </c>
      <c r="B262" s="114" t="s">
        <v>350</v>
      </c>
      <c r="C262" s="115" t="s">
        <v>238</v>
      </c>
      <c r="D262" s="12"/>
      <c r="E262" s="31"/>
      <c r="F262" s="31"/>
      <c r="G262" s="31"/>
      <c r="H262" s="31"/>
      <c r="I262" s="118" t="s">
        <v>335</v>
      </c>
      <c r="J262" s="31"/>
      <c r="K262" s="31"/>
      <c r="L262" s="31"/>
      <c r="M262" s="31"/>
    </row>
    <row r="263" ht="37.5" customHeight="1">
      <c r="A263" s="17" t="s">
        <v>376</v>
      </c>
      <c r="B263" s="114" t="s">
        <v>332</v>
      </c>
      <c r="C263" s="115" t="s">
        <v>377</v>
      </c>
      <c r="D263" s="12"/>
      <c r="E263" s="32" t="s">
        <v>206</v>
      </c>
      <c r="F263" s="33">
        <v>0.9027777777777778</v>
      </c>
      <c r="G263" s="124">
        <v>1.0</v>
      </c>
      <c r="H263" s="125" t="s">
        <v>454</v>
      </c>
      <c r="I263" s="114" t="s">
        <v>329</v>
      </c>
      <c r="J263" s="126">
        <v>21.0</v>
      </c>
      <c r="K263" s="126">
        <v>17.0</v>
      </c>
      <c r="L263" s="126">
        <v>21.0</v>
      </c>
      <c r="M263" s="124">
        <v>2.0</v>
      </c>
    </row>
    <row r="264" ht="37.5" customHeight="1">
      <c r="A264" s="17" t="s">
        <v>379</v>
      </c>
      <c r="B264" s="114" t="s">
        <v>265</v>
      </c>
      <c r="C264" s="115" t="s">
        <v>310</v>
      </c>
      <c r="D264" s="12"/>
      <c r="E264" s="100"/>
      <c r="F264" s="100"/>
      <c r="G264" s="31"/>
      <c r="H264" s="100"/>
      <c r="I264" s="114" t="s">
        <v>270</v>
      </c>
      <c r="J264" s="31"/>
      <c r="K264" s="31"/>
      <c r="L264" s="31"/>
      <c r="M264" s="31"/>
    </row>
    <row r="265" ht="37.5" customHeight="1">
      <c r="A265" s="17" t="s">
        <v>380</v>
      </c>
      <c r="B265" s="114" t="s">
        <v>366</v>
      </c>
      <c r="C265" s="115" t="s">
        <v>381</v>
      </c>
      <c r="D265" s="12"/>
      <c r="E265" s="100"/>
      <c r="F265" s="100"/>
      <c r="G265" s="124">
        <v>0.0</v>
      </c>
      <c r="H265" s="100"/>
      <c r="I265" s="114" t="s">
        <v>242</v>
      </c>
      <c r="J265" s="126">
        <v>15.0</v>
      </c>
      <c r="K265" s="126">
        <v>21.0</v>
      </c>
      <c r="L265" s="126">
        <v>13.0</v>
      </c>
      <c r="M265" s="124">
        <v>1.0</v>
      </c>
    </row>
    <row r="266" ht="37.5" customHeight="1">
      <c r="A266" s="17" t="s">
        <v>382</v>
      </c>
      <c r="B266" s="114" t="s">
        <v>335</v>
      </c>
      <c r="C266" s="115" t="s">
        <v>383</v>
      </c>
      <c r="D266" s="12"/>
      <c r="E266" s="31"/>
      <c r="F266" s="31"/>
      <c r="G266" s="31"/>
      <c r="H266" s="31"/>
      <c r="I266" s="114" t="s">
        <v>265</v>
      </c>
      <c r="J266" s="31"/>
      <c r="K266" s="31"/>
      <c r="L266" s="31"/>
      <c r="M266" s="31"/>
    </row>
    <row r="267" ht="37.5" customHeight="1">
      <c r="A267" s="6"/>
      <c r="B267" s="2"/>
      <c r="C267" s="2"/>
      <c r="D267" s="2"/>
      <c r="E267" s="2"/>
      <c r="F267" s="2"/>
      <c r="G267" s="2"/>
      <c r="H267" s="2"/>
      <c r="J267" s="7" t="s">
        <v>2</v>
      </c>
    </row>
    <row r="268" ht="37.5" customHeight="1">
      <c r="A268" s="8" t="s">
        <v>3</v>
      </c>
      <c r="B268" s="8" t="s">
        <v>4</v>
      </c>
      <c r="C268" s="8" t="s">
        <v>5</v>
      </c>
      <c r="E268" s="9"/>
      <c r="F268" s="9"/>
      <c r="G268" s="112" t="s">
        <v>6</v>
      </c>
      <c r="H268" s="11" t="s">
        <v>455</v>
      </c>
      <c r="I268" s="12"/>
      <c r="J268" s="113">
        <v>1.0</v>
      </c>
      <c r="K268" s="113">
        <v>2.0</v>
      </c>
      <c r="L268" s="113">
        <v>3.0</v>
      </c>
      <c r="M268" s="10" t="s">
        <v>8</v>
      </c>
    </row>
    <row r="269" ht="37.5" customHeight="1">
      <c r="A269" s="17" t="s">
        <v>328</v>
      </c>
      <c r="B269" s="114" t="s">
        <v>329</v>
      </c>
      <c r="C269" s="115" t="s">
        <v>330</v>
      </c>
      <c r="D269" s="12"/>
      <c r="E269" s="20" t="s">
        <v>206</v>
      </c>
      <c r="F269" s="21">
        <v>0.7291666666666666</v>
      </c>
      <c r="G269" s="116">
        <v>0.0</v>
      </c>
      <c r="H269" s="117" t="s">
        <v>456</v>
      </c>
      <c r="I269" s="118" t="s">
        <v>342</v>
      </c>
      <c r="J269" s="119">
        <v>21.0</v>
      </c>
      <c r="K269" s="119">
        <v>19.0</v>
      </c>
      <c r="L269" s="119">
        <v>16.0</v>
      </c>
      <c r="M269" s="116">
        <v>1.0</v>
      </c>
    </row>
    <row r="270" ht="37.5" customHeight="1">
      <c r="A270" s="17" t="s">
        <v>333</v>
      </c>
      <c r="B270" s="114" t="s">
        <v>334</v>
      </c>
      <c r="C270" s="115" t="s">
        <v>272</v>
      </c>
      <c r="D270" s="12"/>
      <c r="E270" s="100"/>
      <c r="F270" s="100"/>
      <c r="G270" s="31"/>
      <c r="H270" s="100"/>
      <c r="I270" s="118" t="s">
        <v>20</v>
      </c>
      <c r="J270" s="31"/>
      <c r="K270" s="31"/>
      <c r="L270" s="31"/>
      <c r="M270" s="31"/>
    </row>
    <row r="271" ht="37.5" customHeight="1">
      <c r="A271" s="17" t="s">
        <v>336</v>
      </c>
      <c r="B271" s="114" t="s">
        <v>259</v>
      </c>
      <c r="C271" s="115" t="s">
        <v>264</v>
      </c>
      <c r="D271" s="12"/>
      <c r="E271" s="100"/>
      <c r="F271" s="100"/>
      <c r="G271" s="116">
        <v>1.0</v>
      </c>
      <c r="H271" s="100"/>
      <c r="I271" s="118" t="s">
        <v>251</v>
      </c>
      <c r="J271" s="119">
        <v>18.0</v>
      </c>
      <c r="K271" s="119">
        <v>21.0</v>
      </c>
      <c r="L271" s="119">
        <v>21.0</v>
      </c>
      <c r="M271" s="116">
        <v>2.0</v>
      </c>
    </row>
    <row r="272" ht="37.5" customHeight="1">
      <c r="A272" s="17" t="s">
        <v>337</v>
      </c>
      <c r="B272" s="114" t="s">
        <v>338</v>
      </c>
      <c r="C272" s="115" t="s">
        <v>339</v>
      </c>
      <c r="D272" s="12"/>
      <c r="E272" s="31"/>
      <c r="F272" s="31"/>
      <c r="G272" s="31"/>
      <c r="H272" s="31"/>
      <c r="I272" s="118" t="s">
        <v>350</v>
      </c>
      <c r="J272" s="31"/>
      <c r="K272" s="31"/>
      <c r="L272" s="31"/>
      <c r="M272" s="31"/>
    </row>
    <row r="273" ht="45.0" customHeight="1">
      <c r="A273" s="17" t="s">
        <v>341</v>
      </c>
      <c r="B273" s="114" t="s">
        <v>342</v>
      </c>
      <c r="C273" s="115" t="s">
        <v>343</v>
      </c>
      <c r="D273" s="12"/>
      <c r="E273" s="32" t="s">
        <v>206</v>
      </c>
      <c r="F273" s="33">
        <v>0.7638888888888888</v>
      </c>
      <c r="G273" s="124">
        <v>1.0</v>
      </c>
      <c r="H273" s="125" t="s">
        <v>457</v>
      </c>
      <c r="I273" s="114" t="s">
        <v>334</v>
      </c>
      <c r="J273" s="126">
        <v>21.0</v>
      </c>
      <c r="K273" s="126">
        <v>21.0</v>
      </c>
      <c r="L273" s="126">
        <v>21.0</v>
      </c>
      <c r="M273" s="124">
        <v>3.0</v>
      </c>
    </row>
    <row r="274" ht="37.5" customHeight="1">
      <c r="A274" s="17" t="s">
        <v>346</v>
      </c>
      <c r="B274" s="114" t="s">
        <v>347</v>
      </c>
      <c r="C274" s="115" t="s">
        <v>348</v>
      </c>
      <c r="D274" s="12"/>
      <c r="E274" s="100"/>
      <c r="F274" s="100"/>
      <c r="G274" s="31"/>
      <c r="H274" s="100"/>
      <c r="I274" s="114" t="s">
        <v>332</v>
      </c>
      <c r="J274" s="31"/>
      <c r="K274" s="31"/>
      <c r="L274" s="31"/>
      <c r="M274" s="31"/>
    </row>
    <row r="275" ht="37.5" customHeight="1">
      <c r="A275" s="17" t="s">
        <v>349</v>
      </c>
      <c r="B275" s="114" t="s">
        <v>20</v>
      </c>
      <c r="C275" s="115" t="s">
        <v>87</v>
      </c>
      <c r="D275" s="12"/>
      <c r="E275" s="100"/>
      <c r="F275" s="100"/>
      <c r="G275" s="124">
        <v>0.0</v>
      </c>
      <c r="H275" s="100"/>
      <c r="I275" s="114" t="s">
        <v>352</v>
      </c>
      <c r="J275" s="126">
        <v>10.0</v>
      </c>
      <c r="K275" s="126">
        <v>13.0</v>
      </c>
      <c r="L275" s="126">
        <v>12.0</v>
      </c>
      <c r="M275" s="124">
        <v>0.0</v>
      </c>
    </row>
    <row r="276" ht="37.5" customHeight="1">
      <c r="A276" s="17" t="s">
        <v>351</v>
      </c>
      <c r="B276" s="114" t="s">
        <v>352</v>
      </c>
      <c r="C276" s="115" t="s">
        <v>353</v>
      </c>
      <c r="D276" s="12"/>
      <c r="E276" s="31"/>
      <c r="F276" s="31"/>
      <c r="G276" s="31"/>
      <c r="H276" s="31"/>
      <c r="I276" s="114" t="s">
        <v>265</v>
      </c>
      <c r="J276" s="31"/>
      <c r="K276" s="31"/>
      <c r="L276" s="31"/>
      <c r="M276" s="31"/>
    </row>
    <row r="277" ht="37.5" customHeight="1">
      <c r="A277" s="17" t="s">
        <v>354</v>
      </c>
      <c r="B277" s="114" t="s">
        <v>355</v>
      </c>
      <c r="C277" s="115" t="s">
        <v>356</v>
      </c>
      <c r="D277" s="12"/>
      <c r="E277" s="20" t="s">
        <v>206</v>
      </c>
      <c r="F277" s="21">
        <v>0.7986111111111112</v>
      </c>
      <c r="G277" s="116">
        <v>1.0</v>
      </c>
      <c r="H277" s="117" t="s">
        <v>458</v>
      </c>
      <c r="I277" s="118" t="s">
        <v>329</v>
      </c>
      <c r="J277" s="119">
        <v>22.0</v>
      </c>
      <c r="K277" s="119">
        <v>18.0</v>
      </c>
      <c r="L277" s="119">
        <v>21.0</v>
      </c>
      <c r="M277" s="116">
        <v>2.0</v>
      </c>
    </row>
    <row r="278" ht="37.5" customHeight="1">
      <c r="A278" s="17" t="s">
        <v>358</v>
      </c>
      <c r="B278" s="114" t="s">
        <v>280</v>
      </c>
      <c r="C278" s="115" t="s">
        <v>305</v>
      </c>
      <c r="D278" s="12"/>
      <c r="E278" s="100"/>
      <c r="F278" s="100"/>
      <c r="G278" s="31"/>
      <c r="H278" s="100"/>
      <c r="I278" s="118" t="s">
        <v>366</v>
      </c>
      <c r="J278" s="31"/>
      <c r="K278" s="31"/>
      <c r="L278" s="31"/>
      <c r="M278" s="31"/>
    </row>
    <row r="279" ht="37.5" customHeight="1">
      <c r="A279" s="17" t="s">
        <v>359</v>
      </c>
      <c r="B279" s="114" t="s">
        <v>360</v>
      </c>
      <c r="C279" s="115" t="s">
        <v>67</v>
      </c>
      <c r="D279" s="12"/>
      <c r="E279" s="100"/>
      <c r="F279" s="100"/>
      <c r="G279" s="116">
        <v>0.0</v>
      </c>
      <c r="H279" s="100"/>
      <c r="I279" s="118" t="s">
        <v>340</v>
      </c>
      <c r="J279" s="119">
        <v>20.0</v>
      </c>
      <c r="K279" s="119">
        <v>21.0</v>
      </c>
      <c r="L279" s="119">
        <v>16.0</v>
      </c>
      <c r="M279" s="116">
        <v>1.0</v>
      </c>
    </row>
    <row r="280" ht="37.5" customHeight="1">
      <c r="A280" s="17" t="s">
        <v>362</v>
      </c>
      <c r="B280" s="114" t="s">
        <v>292</v>
      </c>
      <c r="C280" s="115" t="s">
        <v>308</v>
      </c>
      <c r="D280" s="12"/>
      <c r="E280" s="31"/>
      <c r="F280" s="31"/>
      <c r="G280" s="31"/>
      <c r="H280" s="31"/>
      <c r="I280" s="118" t="s">
        <v>62</v>
      </c>
      <c r="J280" s="31"/>
      <c r="K280" s="31"/>
      <c r="L280" s="31"/>
      <c r="M280" s="31"/>
    </row>
    <row r="281" ht="37.5" customHeight="1">
      <c r="A281" s="17" t="s">
        <v>363</v>
      </c>
      <c r="B281" s="114" t="s">
        <v>270</v>
      </c>
      <c r="C281" s="115" t="s">
        <v>288</v>
      </c>
      <c r="D281" s="12"/>
      <c r="E281" s="32" t="s">
        <v>206</v>
      </c>
      <c r="F281" s="33">
        <v>0.8333333333333334</v>
      </c>
      <c r="G281" s="124">
        <v>0.0</v>
      </c>
      <c r="H281" s="125" t="s">
        <v>459</v>
      </c>
      <c r="I281" s="114" t="s">
        <v>259</v>
      </c>
      <c r="J281" s="126">
        <v>18.0</v>
      </c>
      <c r="K281" s="126">
        <v>13.0</v>
      </c>
      <c r="L281" s="126">
        <v>21.0</v>
      </c>
      <c r="M281" s="124">
        <v>1.0</v>
      </c>
    </row>
    <row r="282" ht="37.5" customHeight="1">
      <c r="A282" s="17" t="s">
        <v>365</v>
      </c>
      <c r="B282" s="114" t="s">
        <v>251</v>
      </c>
      <c r="C282" s="115" t="s">
        <v>282</v>
      </c>
      <c r="D282" s="12"/>
      <c r="E282" s="100"/>
      <c r="F282" s="100"/>
      <c r="G282" s="31"/>
      <c r="H282" s="100"/>
      <c r="I282" s="114" t="s">
        <v>338</v>
      </c>
      <c r="J282" s="31"/>
      <c r="K282" s="31"/>
      <c r="L282" s="31"/>
      <c r="M282" s="31"/>
    </row>
    <row r="283" ht="37.5" customHeight="1">
      <c r="A283" s="17" t="s">
        <v>367</v>
      </c>
      <c r="B283" s="114" t="s">
        <v>340</v>
      </c>
      <c r="C283" s="115" t="s">
        <v>276</v>
      </c>
      <c r="D283" s="12"/>
      <c r="E283" s="100"/>
      <c r="F283" s="100"/>
      <c r="G283" s="124">
        <v>1.0</v>
      </c>
      <c r="H283" s="100"/>
      <c r="I283" s="114" t="s">
        <v>355</v>
      </c>
      <c r="J283" s="126">
        <v>21.0</v>
      </c>
      <c r="K283" s="126">
        <v>21.0</v>
      </c>
      <c r="L283" s="126">
        <v>17.0</v>
      </c>
      <c r="M283" s="124">
        <v>2.0</v>
      </c>
    </row>
    <row r="284" ht="37.5" customHeight="1">
      <c r="A284" s="17" t="s">
        <v>368</v>
      </c>
      <c r="B284" s="114" t="s">
        <v>345</v>
      </c>
      <c r="C284" s="115" t="s">
        <v>369</v>
      </c>
      <c r="D284" s="12"/>
      <c r="E284" s="31"/>
      <c r="F284" s="31"/>
      <c r="G284" s="31"/>
      <c r="H284" s="31"/>
      <c r="I284" s="114" t="s">
        <v>345</v>
      </c>
      <c r="J284" s="31"/>
      <c r="K284" s="31"/>
      <c r="L284" s="31"/>
      <c r="M284" s="31"/>
    </row>
    <row r="285" ht="45.0" customHeight="1">
      <c r="A285" s="17" t="s">
        <v>370</v>
      </c>
      <c r="B285" s="114" t="s">
        <v>242</v>
      </c>
      <c r="C285" s="115" t="s">
        <v>243</v>
      </c>
      <c r="D285" s="12"/>
      <c r="E285" s="20" t="s">
        <v>206</v>
      </c>
      <c r="F285" s="21">
        <v>0.8680555555555556</v>
      </c>
      <c r="G285" s="116">
        <v>1.0</v>
      </c>
      <c r="H285" s="117" t="s">
        <v>460</v>
      </c>
      <c r="I285" s="118" t="s">
        <v>347</v>
      </c>
      <c r="J285" s="119">
        <v>16.0</v>
      </c>
      <c r="K285" s="119">
        <v>22.0</v>
      </c>
      <c r="L285" s="119">
        <v>21.0</v>
      </c>
      <c r="M285" s="116">
        <v>2.0</v>
      </c>
    </row>
    <row r="286" ht="45.0" customHeight="1">
      <c r="A286" s="17" t="s">
        <v>372</v>
      </c>
      <c r="B286" s="114" t="s">
        <v>62</v>
      </c>
      <c r="C286" s="115" t="s">
        <v>373</v>
      </c>
      <c r="D286" s="12"/>
      <c r="E286" s="100"/>
      <c r="F286" s="100"/>
      <c r="G286" s="31"/>
      <c r="H286" s="100"/>
      <c r="I286" s="118" t="s">
        <v>280</v>
      </c>
      <c r="J286" s="31"/>
      <c r="K286" s="31"/>
      <c r="L286" s="31"/>
      <c r="M286" s="31"/>
    </row>
    <row r="287" ht="37.5" customHeight="1">
      <c r="A287" s="17" t="s">
        <v>374</v>
      </c>
      <c r="B287" s="114" t="s">
        <v>361</v>
      </c>
      <c r="C287" s="115" t="s">
        <v>209</v>
      </c>
      <c r="D287" s="12"/>
      <c r="E287" s="100"/>
      <c r="F287" s="100"/>
      <c r="G287" s="116">
        <v>0.0</v>
      </c>
      <c r="H287" s="100"/>
      <c r="I287" s="118" t="s">
        <v>360</v>
      </c>
      <c r="J287" s="119">
        <v>21.0</v>
      </c>
      <c r="K287" s="119">
        <v>20.0</v>
      </c>
      <c r="L287" s="119">
        <v>14.0</v>
      </c>
      <c r="M287" s="116">
        <v>1.0</v>
      </c>
    </row>
    <row r="288" ht="37.5" customHeight="1">
      <c r="A288" s="17" t="s">
        <v>375</v>
      </c>
      <c r="B288" s="114" t="s">
        <v>350</v>
      </c>
      <c r="C288" s="115" t="s">
        <v>238</v>
      </c>
      <c r="D288" s="12"/>
      <c r="E288" s="31"/>
      <c r="F288" s="31"/>
      <c r="G288" s="31"/>
      <c r="H288" s="31"/>
      <c r="I288" s="118" t="s">
        <v>292</v>
      </c>
      <c r="J288" s="31"/>
      <c r="K288" s="31"/>
      <c r="L288" s="31"/>
      <c r="M288" s="31"/>
    </row>
    <row r="289" ht="45.0" customHeight="1">
      <c r="A289" s="17" t="s">
        <v>376</v>
      </c>
      <c r="B289" s="114" t="s">
        <v>332</v>
      </c>
      <c r="C289" s="115" t="s">
        <v>377</v>
      </c>
      <c r="D289" s="12"/>
      <c r="E289" s="32" t="s">
        <v>206</v>
      </c>
      <c r="F289" s="33">
        <v>0.9027777777777778</v>
      </c>
      <c r="G289" s="124">
        <v>0.0</v>
      </c>
      <c r="H289" s="125" t="s">
        <v>461</v>
      </c>
      <c r="I289" s="114" t="s">
        <v>270</v>
      </c>
      <c r="J289" s="126">
        <v>21.0</v>
      </c>
      <c r="K289" s="126">
        <v>15.0</v>
      </c>
      <c r="L289" s="126">
        <v>20.0</v>
      </c>
      <c r="M289" s="124">
        <v>1.0</v>
      </c>
    </row>
    <row r="290" ht="37.5" customHeight="1">
      <c r="A290" s="17" t="s">
        <v>379</v>
      </c>
      <c r="B290" s="114" t="s">
        <v>265</v>
      </c>
      <c r="C290" s="115" t="s">
        <v>310</v>
      </c>
      <c r="D290" s="12"/>
      <c r="E290" s="100"/>
      <c r="F290" s="100"/>
      <c r="G290" s="31"/>
      <c r="H290" s="100"/>
      <c r="I290" s="114" t="s">
        <v>242</v>
      </c>
      <c r="J290" s="31"/>
      <c r="K290" s="31"/>
      <c r="L290" s="31"/>
      <c r="M290" s="31"/>
    </row>
    <row r="291" ht="37.5" customHeight="1">
      <c r="A291" s="17" t="s">
        <v>380</v>
      </c>
      <c r="B291" s="114" t="s">
        <v>366</v>
      </c>
      <c r="C291" s="115" t="s">
        <v>381</v>
      </c>
      <c r="D291" s="12"/>
      <c r="E291" s="100"/>
      <c r="F291" s="100"/>
      <c r="G291" s="124">
        <v>1.0</v>
      </c>
      <c r="H291" s="100"/>
      <c r="I291" s="114" t="s">
        <v>361</v>
      </c>
      <c r="J291" s="126">
        <v>18.0</v>
      </c>
      <c r="K291" s="126">
        <v>21.0</v>
      </c>
      <c r="L291" s="126">
        <v>22.0</v>
      </c>
      <c r="M291" s="124">
        <v>2.0</v>
      </c>
    </row>
    <row r="292" ht="37.5" customHeight="1">
      <c r="A292" s="17" t="s">
        <v>382</v>
      </c>
      <c r="B292" s="114" t="s">
        <v>335</v>
      </c>
      <c r="C292" s="115" t="s">
        <v>383</v>
      </c>
      <c r="D292" s="12"/>
      <c r="E292" s="31"/>
      <c r="F292" s="31"/>
      <c r="G292" s="31"/>
      <c r="H292" s="31"/>
      <c r="I292" s="114" t="s">
        <v>335</v>
      </c>
      <c r="J292" s="31"/>
      <c r="K292" s="31"/>
      <c r="L292" s="31"/>
      <c r="M292" s="31"/>
    </row>
    <row r="293" ht="37.5" customHeight="1">
      <c r="A293" s="6"/>
      <c r="B293" s="2"/>
      <c r="C293" s="2"/>
      <c r="D293" s="2"/>
      <c r="E293" s="2"/>
      <c r="F293" s="2"/>
      <c r="G293" s="2"/>
      <c r="H293" s="2"/>
      <c r="J293" s="7" t="s">
        <v>2</v>
      </c>
    </row>
    <row r="294" ht="37.5" customHeight="1">
      <c r="A294" s="8" t="s">
        <v>3</v>
      </c>
      <c r="B294" s="8" t="s">
        <v>4</v>
      </c>
      <c r="C294" s="8" t="s">
        <v>5</v>
      </c>
      <c r="E294" s="9"/>
      <c r="F294" s="9"/>
      <c r="G294" s="112" t="s">
        <v>6</v>
      </c>
      <c r="H294" s="11" t="s">
        <v>462</v>
      </c>
      <c r="I294" s="12"/>
      <c r="J294" s="113">
        <v>1.0</v>
      </c>
      <c r="K294" s="113">
        <v>2.0</v>
      </c>
      <c r="L294" s="113">
        <v>3.0</v>
      </c>
      <c r="M294" s="10" t="s">
        <v>8</v>
      </c>
    </row>
    <row r="295" ht="37.5" customHeight="1">
      <c r="A295" s="17" t="s">
        <v>328</v>
      </c>
      <c r="B295" s="114" t="s">
        <v>329</v>
      </c>
      <c r="C295" s="115" t="s">
        <v>330</v>
      </c>
      <c r="D295" s="12"/>
      <c r="E295" s="20" t="s">
        <v>206</v>
      </c>
      <c r="F295" s="21">
        <v>0.7291666666666666</v>
      </c>
      <c r="G295" s="116">
        <v>1.0</v>
      </c>
      <c r="H295" s="117" t="s">
        <v>463</v>
      </c>
      <c r="I295" s="118" t="s">
        <v>355</v>
      </c>
      <c r="J295" s="119">
        <v>21.0</v>
      </c>
      <c r="K295" s="119">
        <v>22.0</v>
      </c>
      <c r="L295" s="119">
        <v>19.0</v>
      </c>
      <c r="M295" s="116">
        <v>2.0</v>
      </c>
    </row>
    <row r="296" ht="37.5" customHeight="1">
      <c r="A296" s="17" t="s">
        <v>333</v>
      </c>
      <c r="B296" s="114" t="s">
        <v>334</v>
      </c>
      <c r="C296" s="115" t="s">
        <v>272</v>
      </c>
      <c r="D296" s="12"/>
      <c r="E296" s="100"/>
      <c r="F296" s="100"/>
      <c r="G296" s="31"/>
      <c r="H296" s="100"/>
      <c r="I296" s="118" t="s">
        <v>292</v>
      </c>
      <c r="J296" s="31"/>
      <c r="K296" s="31"/>
      <c r="L296" s="31"/>
      <c r="M296" s="31"/>
    </row>
    <row r="297" ht="37.5" customHeight="1">
      <c r="A297" s="17" t="s">
        <v>336</v>
      </c>
      <c r="B297" s="114" t="s">
        <v>259</v>
      </c>
      <c r="C297" s="115" t="s">
        <v>264</v>
      </c>
      <c r="D297" s="12"/>
      <c r="E297" s="100"/>
      <c r="F297" s="100"/>
      <c r="G297" s="116">
        <v>0.0</v>
      </c>
      <c r="H297" s="100"/>
      <c r="I297" s="118" t="s">
        <v>251</v>
      </c>
      <c r="J297" s="119">
        <v>19.0</v>
      </c>
      <c r="K297" s="119">
        <v>20.0</v>
      </c>
      <c r="L297" s="119">
        <v>21.0</v>
      </c>
      <c r="M297" s="116">
        <v>1.0</v>
      </c>
    </row>
    <row r="298" ht="37.5" customHeight="1">
      <c r="A298" s="17" t="s">
        <v>337</v>
      </c>
      <c r="B298" s="114" t="s">
        <v>338</v>
      </c>
      <c r="C298" s="115" t="s">
        <v>339</v>
      </c>
      <c r="D298" s="12"/>
      <c r="E298" s="31"/>
      <c r="F298" s="31"/>
      <c r="G298" s="31"/>
      <c r="H298" s="31"/>
      <c r="I298" s="118" t="s">
        <v>366</v>
      </c>
      <c r="J298" s="31"/>
      <c r="K298" s="31"/>
      <c r="L298" s="31"/>
      <c r="M298" s="31"/>
    </row>
    <row r="299" ht="37.5" customHeight="1">
      <c r="A299" s="17" t="s">
        <v>341</v>
      </c>
      <c r="B299" s="114" t="s">
        <v>342</v>
      </c>
      <c r="C299" s="115" t="s">
        <v>343</v>
      </c>
      <c r="D299" s="12"/>
      <c r="E299" s="32" t="s">
        <v>206</v>
      </c>
      <c r="F299" s="33">
        <v>0.7638888888888888</v>
      </c>
      <c r="G299" s="124">
        <v>0.0</v>
      </c>
      <c r="H299" s="125" t="s">
        <v>464</v>
      </c>
      <c r="I299" s="114" t="s">
        <v>361</v>
      </c>
      <c r="J299" s="126">
        <v>11.0</v>
      </c>
      <c r="K299" s="126">
        <v>11.0</v>
      </c>
      <c r="L299" s="126">
        <v>23.0</v>
      </c>
      <c r="M299" s="124">
        <v>1.0</v>
      </c>
    </row>
    <row r="300" ht="37.5" customHeight="1">
      <c r="A300" s="17" t="s">
        <v>346</v>
      </c>
      <c r="B300" s="114" t="s">
        <v>347</v>
      </c>
      <c r="C300" s="115" t="s">
        <v>348</v>
      </c>
      <c r="D300" s="12"/>
      <c r="E300" s="100"/>
      <c r="F300" s="100"/>
      <c r="G300" s="31"/>
      <c r="H300" s="100"/>
      <c r="I300" s="114" t="s">
        <v>350</v>
      </c>
      <c r="J300" s="31"/>
      <c r="K300" s="31"/>
      <c r="L300" s="31"/>
      <c r="M300" s="31"/>
    </row>
    <row r="301" ht="37.5" customHeight="1">
      <c r="A301" s="17" t="s">
        <v>349</v>
      </c>
      <c r="B301" s="114" t="s">
        <v>20</v>
      </c>
      <c r="C301" s="115" t="s">
        <v>87</v>
      </c>
      <c r="D301" s="12"/>
      <c r="E301" s="100"/>
      <c r="F301" s="100"/>
      <c r="G301" s="124">
        <v>1.0</v>
      </c>
      <c r="H301" s="100"/>
      <c r="I301" s="114" t="s">
        <v>332</v>
      </c>
      <c r="J301" s="126">
        <v>21.0</v>
      </c>
      <c r="K301" s="126">
        <v>21.0</v>
      </c>
      <c r="L301" s="126">
        <v>22.0</v>
      </c>
      <c r="M301" s="124">
        <v>2.0</v>
      </c>
    </row>
    <row r="302" ht="45.0" customHeight="1">
      <c r="A302" s="17" t="s">
        <v>351</v>
      </c>
      <c r="B302" s="114" t="s">
        <v>352</v>
      </c>
      <c r="C302" s="115" t="s">
        <v>353</v>
      </c>
      <c r="D302" s="12"/>
      <c r="E302" s="31"/>
      <c r="F302" s="31"/>
      <c r="G302" s="31"/>
      <c r="H302" s="31"/>
      <c r="I302" s="114" t="s">
        <v>265</v>
      </c>
      <c r="J302" s="31"/>
      <c r="K302" s="31"/>
      <c r="L302" s="31"/>
      <c r="M302" s="31"/>
    </row>
    <row r="303" ht="37.5" customHeight="1">
      <c r="A303" s="17" t="s">
        <v>354</v>
      </c>
      <c r="B303" s="114" t="s">
        <v>355</v>
      </c>
      <c r="C303" s="115" t="s">
        <v>356</v>
      </c>
      <c r="D303" s="12"/>
      <c r="E303" s="20" t="s">
        <v>206</v>
      </c>
      <c r="F303" s="21">
        <v>0.7986111111111112</v>
      </c>
      <c r="G303" s="116">
        <v>0.0</v>
      </c>
      <c r="H303" s="117" t="s">
        <v>465</v>
      </c>
      <c r="I303" s="118" t="s">
        <v>338</v>
      </c>
      <c r="J303" s="119">
        <v>21.0</v>
      </c>
      <c r="K303" s="119">
        <v>12.0</v>
      </c>
      <c r="L303" s="119">
        <v>19.0</v>
      </c>
      <c r="M303" s="116">
        <v>1.0</v>
      </c>
    </row>
    <row r="304" ht="37.5" customHeight="1">
      <c r="A304" s="17" t="s">
        <v>358</v>
      </c>
      <c r="B304" s="114" t="s">
        <v>280</v>
      </c>
      <c r="C304" s="115" t="s">
        <v>305</v>
      </c>
      <c r="D304" s="12"/>
      <c r="E304" s="100"/>
      <c r="F304" s="100"/>
      <c r="G304" s="31"/>
      <c r="H304" s="100"/>
      <c r="I304" s="118" t="s">
        <v>270</v>
      </c>
      <c r="J304" s="31"/>
      <c r="K304" s="31"/>
      <c r="L304" s="31"/>
      <c r="M304" s="31"/>
    </row>
    <row r="305" ht="37.5" customHeight="1">
      <c r="A305" s="17" t="s">
        <v>359</v>
      </c>
      <c r="B305" s="114" t="s">
        <v>360</v>
      </c>
      <c r="C305" s="115" t="s">
        <v>67</v>
      </c>
      <c r="D305" s="12"/>
      <c r="E305" s="100"/>
      <c r="F305" s="100"/>
      <c r="G305" s="116">
        <v>1.0</v>
      </c>
      <c r="H305" s="100"/>
      <c r="I305" s="118" t="s">
        <v>259</v>
      </c>
      <c r="J305" s="119">
        <v>15.0</v>
      </c>
      <c r="K305" s="119">
        <v>21.0</v>
      </c>
      <c r="L305" s="119">
        <v>21.0</v>
      </c>
      <c r="M305" s="116">
        <v>2.0</v>
      </c>
    </row>
    <row r="306" ht="37.5" customHeight="1">
      <c r="A306" s="17" t="s">
        <v>362</v>
      </c>
      <c r="B306" s="114" t="s">
        <v>292</v>
      </c>
      <c r="C306" s="115" t="s">
        <v>308</v>
      </c>
      <c r="D306" s="12"/>
      <c r="E306" s="31"/>
      <c r="F306" s="31"/>
      <c r="G306" s="31"/>
      <c r="H306" s="31"/>
      <c r="I306" s="118" t="s">
        <v>345</v>
      </c>
      <c r="J306" s="31"/>
      <c r="K306" s="31"/>
      <c r="L306" s="31"/>
      <c r="M306" s="31"/>
    </row>
    <row r="307" ht="37.5" customHeight="1">
      <c r="A307" s="17" t="s">
        <v>363</v>
      </c>
      <c r="B307" s="114" t="s">
        <v>270</v>
      </c>
      <c r="C307" s="115" t="s">
        <v>288</v>
      </c>
      <c r="D307" s="12"/>
      <c r="E307" s="32" t="s">
        <v>206</v>
      </c>
      <c r="F307" s="33">
        <v>0.8333333333333334</v>
      </c>
      <c r="G307" s="124">
        <v>0.0</v>
      </c>
      <c r="H307" s="125" t="s">
        <v>466</v>
      </c>
      <c r="I307" s="114" t="s">
        <v>334</v>
      </c>
      <c r="J307" s="126">
        <v>16.0</v>
      </c>
      <c r="K307" s="126">
        <v>21.0</v>
      </c>
      <c r="L307" s="126">
        <v>14.0</v>
      </c>
      <c r="M307" s="124">
        <v>1.0</v>
      </c>
    </row>
    <row r="308" ht="37.5" customHeight="1">
      <c r="A308" s="17" t="s">
        <v>365</v>
      </c>
      <c r="B308" s="114" t="s">
        <v>251</v>
      </c>
      <c r="C308" s="115" t="s">
        <v>282</v>
      </c>
      <c r="D308" s="12"/>
      <c r="E308" s="100"/>
      <c r="F308" s="100"/>
      <c r="G308" s="31"/>
      <c r="H308" s="100"/>
      <c r="I308" s="114" t="s">
        <v>335</v>
      </c>
      <c r="J308" s="31"/>
      <c r="K308" s="31"/>
      <c r="L308" s="31"/>
      <c r="M308" s="31"/>
    </row>
    <row r="309" ht="37.5" customHeight="1">
      <c r="A309" s="17" t="s">
        <v>367</v>
      </c>
      <c r="B309" s="114" t="s">
        <v>340</v>
      </c>
      <c r="C309" s="115" t="s">
        <v>276</v>
      </c>
      <c r="D309" s="12"/>
      <c r="E309" s="100"/>
      <c r="F309" s="100"/>
      <c r="G309" s="124">
        <v>1.0</v>
      </c>
      <c r="H309" s="100"/>
      <c r="I309" s="114" t="s">
        <v>20</v>
      </c>
      <c r="J309" s="126">
        <v>21.0</v>
      </c>
      <c r="K309" s="126">
        <v>16.0</v>
      </c>
      <c r="L309" s="126">
        <v>21.0</v>
      </c>
      <c r="M309" s="124">
        <v>2.0</v>
      </c>
    </row>
    <row r="310" ht="37.5" customHeight="1">
      <c r="A310" s="17" t="s">
        <v>368</v>
      </c>
      <c r="B310" s="114" t="s">
        <v>345</v>
      </c>
      <c r="C310" s="115" t="s">
        <v>369</v>
      </c>
      <c r="D310" s="12"/>
      <c r="E310" s="31"/>
      <c r="F310" s="31"/>
      <c r="G310" s="31"/>
      <c r="H310" s="31"/>
      <c r="I310" s="114" t="s">
        <v>242</v>
      </c>
      <c r="J310" s="31"/>
      <c r="K310" s="31"/>
      <c r="L310" s="31"/>
      <c r="M310" s="31"/>
    </row>
    <row r="311" ht="45.0" customHeight="1">
      <c r="A311" s="17" t="s">
        <v>370</v>
      </c>
      <c r="B311" s="114" t="s">
        <v>242</v>
      </c>
      <c r="C311" s="115" t="s">
        <v>243</v>
      </c>
      <c r="D311" s="12"/>
      <c r="E311" s="20" t="s">
        <v>206</v>
      </c>
      <c r="F311" s="21">
        <v>0.8680555555555556</v>
      </c>
      <c r="G311" s="116">
        <v>0.0</v>
      </c>
      <c r="H311" s="117" t="s">
        <v>467</v>
      </c>
      <c r="I311" s="118" t="s">
        <v>342</v>
      </c>
      <c r="J311" s="119">
        <v>9.0</v>
      </c>
      <c r="K311" s="119">
        <v>21.0</v>
      </c>
      <c r="L311" s="119">
        <v>16.0</v>
      </c>
      <c r="M311" s="116">
        <v>1.0</v>
      </c>
    </row>
    <row r="312" ht="37.5" customHeight="1">
      <c r="A312" s="17" t="s">
        <v>372</v>
      </c>
      <c r="B312" s="114" t="s">
        <v>62</v>
      </c>
      <c r="C312" s="115" t="s">
        <v>373</v>
      </c>
      <c r="D312" s="12"/>
      <c r="E312" s="100"/>
      <c r="F312" s="100"/>
      <c r="G312" s="31"/>
      <c r="H312" s="100"/>
      <c r="I312" s="118" t="s">
        <v>352</v>
      </c>
      <c r="J312" s="31"/>
      <c r="K312" s="31"/>
      <c r="L312" s="31"/>
      <c r="M312" s="31"/>
    </row>
    <row r="313" ht="37.5" customHeight="1">
      <c r="A313" s="17" t="s">
        <v>374</v>
      </c>
      <c r="B313" s="114" t="s">
        <v>361</v>
      </c>
      <c r="C313" s="115" t="s">
        <v>209</v>
      </c>
      <c r="D313" s="12"/>
      <c r="E313" s="100"/>
      <c r="F313" s="100"/>
      <c r="G313" s="116">
        <v>1.0</v>
      </c>
      <c r="H313" s="100"/>
      <c r="I313" s="118" t="s">
        <v>280</v>
      </c>
      <c r="J313" s="119">
        <v>21.0</v>
      </c>
      <c r="K313" s="119">
        <v>15.0</v>
      </c>
      <c r="L313" s="119">
        <v>21.0</v>
      </c>
      <c r="M313" s="116">
        <v>2.0</v>
      </c>
    </row>
    <row r="314" ht="45.0" customHeight="1">
      <c r="A314" s="17" t="s">
        <v>375</v>
      </c>
      <c r="B314" s="114" t="s">
        <v>350</v>
      </c>
      <c r="C314" s="115" t="s">
        <v>238</v>
      </c>
      <c r="D314" s="12"/>
      <c r="E314" s="31"/>
      <c r="F314" s="31"/>
      <c r="G314" s="31"/>
      <c r="H314" s="31"/>
      <c r="I314" s="118" t="s">
        <v>340</v>
      </c>
      <c r="J314" s="31"/>
      <c r="K314" s="31"/>
      <c r="L314" s="31"/>
      <c r="M314" s="31"/>
    </row>
    <row r="315" ht="45.0" customHeight="1">
      <c r="A315" s="17" t="s">
        <v>376</v>
      </c>
      <c r="B315" s="114" t="s">
        <v>332</v>
      </c>
      <c r="C315" s="115" t="s">
        <v>377</v>
      </c>
      <c r="D315" s="12"/>
      <c r="E315" s="32" t="s">
        <v>206</v>
      </c>
      <c r="F315" s="33">
        <v>0.9027777777777778</v>
      </c>
      <c r="G315" s="124">
        <v>1.0</v>
      </c>
      <c r="H315" s="125" t="s">
        <v>468</v>
      </c>
      <c r="I315" s="114" t="s">
        <v>329</v>
      </c>
      <c r="J315" s="126">
        <v>21.0</v>
      </c>
      <c r="K315" s="126">
        <v>21.0</v>
      </c>
      <c r="L315" s="126">
        <v>17.0</v>
      </c>
      <c r="M315" s="124">
        <v>2.0</v>
      </c>
    </row>
    <row r="316" ht="37.5" customHeight="1">
      <c r="A316" s="17" t="s">
        <v>379</v>
      </c>
      <c r="B316" s="114" t="s">
        <v>265</v>
      </c>
      <c r="C316" s="115" t="s">
        <v>310</v>
      </c>
      <c r="D316" s="12"/>
      <c r="E316" s="100"/>
      <c r="F316" s="100"/>
      <c r="G316" s="31"/>
      <c r="H316" s="100"/>
      <c r="I316" s="114" t="s">
        <v>347</v>
      </c>
      <c r="J316" s="31"/>
      <c r="K316" s="31"/>
      <c r="L316" s="31"/>
      <c r="M316" s="31"/>
    </row>
    <row r="317" ht="37.5" customHeight="1">
      <c r="A317" s="17" t="s">
        <v>380</v>
      </c>
      <c r="B317" s="114" t="s">
        <v>366</v>
      </c>
      <c r="C317" s="115" t="s">
        <v>381</v>
      </c>
      <c r="D317" s="12"/>
      <c r="E317" s="100"/>
      <c r="F317" s="100"/>
      <c r="G317" s="124">
        <v>0.0</v>
      </c>
      <c r="H317" s="100"/>
      <c r="I317" s="114" t="s">
        <v>360</v>
      </c>
      <c r="J317" s="126">
        <v>15.0</v>
      </c>
      <c r="K317" s="126">
        <v>14.0</v>
      </c>
      <c r="L317" s="126">
        <v>21.0</v>
      </c>
      <c r="M317" s="124">
        <v>1.0</v>
      </c>
    </row>
    <row r="318" ht="37.5" customHeight="1">
      <c r="A318" s="17" t="s">
        <v>382</v>
      </c>
      <c r="B318" s="114" t="s">
        <v>335</v>
      </c>
      <c r="C318" s="115" t="s">
        <v>383</v>
      </c>
      <c r="D318" s="12"/>
      <c r="E318" s="31"/>
      <c r="F318" s="31"/>
      <c r="G318" s="31"/>
      <c r="H318" s="31"/>
      <c r="I318" s="114" t="s">
        <v>62</v>
      </c>
      <c r="J318" s="31"/>
      <c r="K318" s="31"/>
      <c r="L318" s="31"/>
      <c r="M318" s="31"/>
    </row>
    <row r="319" ht="37.5" customHeight="1">
      <c r="A319" s="6"/>
      <c r="B319" s="2"/>
      <c r="C319" s="2"/>
      <c r="D319" s="2"/>
      <c r="E319" s="2"/>
      <c r="F319" s="2"/>
      <c r="G319" s="2"/>
      <c r="H319" s="2"/>
      <c r="J319" s="7" t="s">
        <v>2</v>
      </c>
    </row>
    <row r="320" ht="37.5" customHeight="1">
      <c r="A320" s="8" t="s">
        <v>3</v>
      </c>
      <c r="B320" s="8" t="s">
        <v>4</v>
      </c>
      <c r="C320" s="8" t="s">
        <v>5</v>
      </c>
      <c r="E320" s="9"/>
      <c r="F320" s="9"/>
      <c r="G320" s="112" t="s">
        <v>6</v>
      </c>
      <c r="H320" s="11" t="s">
        <v>469</v>
      </c>
      <c r="I320" s="12"/>
      <c r="J320" s="113">
        <v>1.0</v>
      </c>
      <c r="K320" s="113">
        <v>2.0</v>
      </c>
      <c r="L320" s="113">
        <v>3.0</v>
      </c>
      <c r="M320" s="10" t="s">
        <v>8</v>
      </c>
    </row>
    <row r="321" ht="37.5" customHeight="1">
      <c r="A321" s="17" t="s">
        <v>328</v>
      </c>
      <c r="B321" s="114" t="s">
        <v>329</v>
      </c>
      <c r="C321" s="115" t="s">
        <v>330</v>
      </c>
      <c r="D321" s="12"/>
      <c r="E321" s="20" t="s">
        <v>206</v>
      </c>
      <c r="F321" s="21">
        <v>0.7291666666666666</v>
      </c>
      <c r="G321" s="116">
        <v>1.0</v>
      </c>
      <c r="H321" s="117" t="s">
        <v>470</v>
      </c>
      <c r="I321" s="118" t="s">
        <v>342</v>
      </c>
      <c r="J321" s="119">
        <v>21.0</v>
      </c>
      <c r="K321" s="119">
        <v>21.0</v>
      </c>
      <c r="L321" s="119">
        <v>21.0</v>
      </c>
      <c r="M321" s="116">
        <v>3.0</v>
      </c>
    </row>
    <row r="322" ht="37.5" customHeight="1">
      <c r="A322" s="17" t="s">
        <v>333</v>
      </c>
      <c r="B322" s="114" t="s">
        <v>334</v>
      </c>
      <c r="C322" s="115" t="s">
        <v>272</v>
      </c>
      <c r="D322" s="12"/>
      <c r="E322" s="100"/>
      <c r="F322" s="100"/>
      <c r="G322" s="31"/>
      <c r="H322" s="100"/>
      <c r="I322" s="118" t="s">
        <v>345</v>
      </c>
      <c r="J322" s="31"/>
      <c r="K322" s="31"/>
      <c r="L322" s="31"/>
      <c r="M322" s="31"/>
    </row>
    <row r="323" ht="37.5" customHeight="1">
      <c r="A323" s="17" t="s">
        <v>336</v>
      </c>
      <c r="B323" s="114" t="s">
        <v>259</v>
      </c>
      <c r="C323" s="115" t="s">
        <v>264</v>
      </c>
      <c r="D323" s="12"/>
      <c r="E323" s="100"/>
      <c r="F323" s="100"/>
      <c r="G323" s="116">
        <v>0.0</v>
      </c>
      <c r="H323" s="100"/>
      <c r="I323" s="118" t="s">
        <v>242</v>
      </c>
      <c r="J323" s="119">
        <v>4.0</v>
      </c>
      <c r="K323" s="119">
        <v>14.0</v>
      </c>
      <c r="L323" s="119">
        <v>10.0</v>
      </c>
      <c r="M323" s="116">
        <v>0.0</v>
      </c>
    </row>
    <row r="324" ht="45.0" customHeight="1">
      <c r="A324" s="17" t="s">
        <v>337</v>
      </c>
      <c r="B324" s="114" t="s">
        <v>338</v>
      </c>
      <c r="C324" s="115" t="s">
        <v>339</v>
      </c>
      <c r="D324" s="12"/>
      <c r="E324" s="31"/>
      <c r="F324" s="31"/>
      <c r="G324" s="31"/>
      <c r="H324" s="31"/>
      <c r="I324" s="118" t="s">
        <v>332</v>
      </c>
      <c r="J324" s="31"/>
      <c r="K324" s="31"/>
      <c r="L324" s="31"/>
      <c r="M324" s="31"/>
    </row>
    <row r="325" ht="45.0" customHeight="1">
      <c r="A325" s="17" t="s">
        <v>341</v>
      </c>
      <c r="B325" s="114" t="s">
        <v>342</v>
      </c>
      <c r="C325" s="115" t="s">
        <v>343</v>
      </c>
      <c r="D325" s="12"/>
      <c r="E325" s="32" t="s">
        <v>206</v>
      </c>
      <c r="F325" s="33">
        <v>0.7638888888888888</v>
      </c>
      <c r="G325" s="124">
        <v>0.0</v>
      </c>
      <c r="H325" s="125" t="s">
        <v>471</v>
      </c>
      <c r="I325" s="114" t="s">
        <v>280</v>
      </c>
      <c r="J325" s="126">
        <v>20.0</v>
      </c>
      <c r="K325" s="126">
        <v>21.0</v>
      </c>
      <c r="L325" s="126">
        <v>21.0</v>
      </c>
      <c r="M325" s="124">
        <v>1.0</v>
      </c>
    </row>
    <row r="326" ht="37.5" customHeight="1">
      <c r="A326" s="17" t="s">
        <v>346</v>
      </c>
      <c r="B326" s="114" t="s">
        <v>347</v>
      </c>
      <c r="C326" s="115" t="s">
        <v>348</v>
      </c>
      <c r="D326" s="12"/>
      <c r="E326" s="100"/>
      <c r="F326" s="100"/>
      <c r="G326" s="31"/>
      <c r="H326" s="100"/>
      <c r="I326" s="114" t="s">
        <v>360</v>
      </c>
      <c r="J326" s="31"/>
      <c r="K326" s="31"/>
      <c r="L326" s="31"/>
      <c r="M326" s="31"/>
    </row>
    <row r="327" ht="37.5" customHeight="1">
      <c r="A327" s="17" t="s">
        <v>349</v>
      </c>
      <c r="B327" s="114" t="s">
        <v>20</v>
      </c>
      <c r="C327" s="115" t="s">
        <v>87</v>
      </c>
      <c r="D327" s="12"/>
      <c r="E327" s="100"/>
      <c r="F327" s="100"/>
      <c r="G327" s="124">
        <v>1.0</v>
      </c>
      <c r="H327" s="100"/>
      <c r="I327" s="114" t="s">
        <v>292</v>
      </c>
      <c r="J327" s="126">
        <v>22.0</v>
      </c>
      <c r="K327" s="126">
        <v>23.0</v>
      </c>
      <c r="L327" s="126">
        <v>19.0</v>
      </c>
      <c r="M327" s="124">
        <v>2.0</v>
      </c>
    </row>
    <row r="328" ht="37.5" customHeight="1">
      <c r="A328" s="17" t="s">
        <v>351</v>
      </c>
      <c r="B328" s="114" t="s">
        <v>352</v>
      </c>
      <c r="C328" s="115" t="s">
        <v>353</v>
      </c>
      <c r="D328" s="12"/>
      <c r="E328" s="31"/>
      <c r="F328" s="31"/>
      <c r="G328" s="31"/>
      <c r="H328" s="31"/>
      <c r="I328" s="114" t="s">
        <v>366</v>
      </c>
      <c r="J328" s="31"/>
      <c r="K328" s="31"/>
      <c r="L328" s="31"/>
      <c r="M328" s="31"/>
    </row>
    <row r="329" ht="37.5" customHeight="1">
      <c r="A329" s="17" t="s">
        <v>354</v>
      </c>
      <c r="B329" s="114" t="s">
        <v>355</v>
      </c>
      <c r="C329" s="115" t="s">
        <v>356</v>
      </c>
      <c r="D329" s="12"/>
      <c r="E329" s="20" t="s">
        <v>206</v>
      </c>
      <c r="F329" s="21">
        <v>0.7986111111111112</v>
      </c>
      <c r="G329" s="116">
        <v>1.0</v>
      </c>
      <c r="H329" s="117" t="s">
        <v>472</v>
      </c>
      <c r="I329" s="118" t="s">
        <v>340</v>
      </c>
      <c r="J329" s="119">
        <v>21.0</v>
      </c>
      <c r="K329" s="119">
        <v>21.0</v>
      </c>
      <c r="L329" s="119">
        <v>23.0</v>
      </c>
      <c r="M329" s="116">
        <v>3.0</v>
      </c>
    </row>
    <row r="330" ht="37.5" customHeight="1">
      <c r="A330" s="17" t="s">
        <v>358</v>
      </c>
      <c r="B330" s="114" t="s">
        <v>280</v>
      </c>
      <c r="C330" s="115" t="s">
        <v>305</v>
      </c>
      <c r="D330" s="12"/>
      <c r="E330" s="100"/>
      <c r="F330" s="100"/>
      <c r="G330" s="31"/>
      <c r="H330" s="100"/>
      <c r="I330" s="118" t="s">
        <v>335</v>
      </c>
      <c r="J330" s="31"/>
      <c r="K330" s="31"/>
      <c r="L330" s="31"/>
      <c r="M330" s="31"/>
    </row>
    <row r="331" ht="37.5" customHeight="1">
      <c r="A331" s="17" t="s">
        <v>359</v>
      </c>
      <c r="B331" s="114" t="s">
        <v>360</v>
      </c>
      <c r="C331" s="115" t="s">
        <v>67</v>
      </c>
      <c r="D331" s="12"/>
      <c r="E331" s="100"/>
      <c r="F331" s="100"/>
      <c r="G331" s="116">
        <v>0.0</v>
      </c>
      <c r="H331" s="100"/>
      <c r="I331" s="118" t="s">
        <v>270</v>
      </c>
      <c r="J331" s="119">
        <v>13.0</v>
      </c>
      <c r="K331" s="119">
        <v>11.0</v>
      </c>
      <c r="L331" s="119">
        <v>21.0</v>
      </c>
      <c r="M331" s="116">
        <v>0.0</v>
      </c>
    </row>
    <row r="332" ht="37.5" customHeight="1">
      <c r="A332" s="17" t="s">
        <v>362</v>
      </c>
      <c r="B332" s="114" t="s">
        <v>292</v>
      </c>
      <c r="C332" s="115" t="s">
        <v>308</v>
      </c>
      <c r="D332" s="12"/>
      <c r="E332" s="31"/>
      <c r="F332" s="31"/>
      <c r="G332" s="31"/>
      <c r="H332" s="31"/>
      <c r="I332" s="118" t="s">
        <v>361</v>
      </c>
      <c r="J332" s="31"/>
      <c r="K332" s="31"/>
      <c r="L332" s="31"/>
      <c r="M332" s="31"/>
    </row>
    <row r="333" ht="37.5" customHeight="1">
      <c r="A333" s="17" t="s">
        <v>363</v>
      </c>
      <c r="B333" s="114" t="s">
        <v>270</v>
      </c>
      <c r="C333" s="115" t="s">
        <v>288</v>
      </c>
      <c r="D333" s="12"/>
      <c r="E333" s="32" t="s">
        <v>206</v>
      </c>
      <c r="F333" s="33">
        <v>0.8333333333333334</v>
      </c>
      <c r="G333" s="124">
        <v>1.0</v>
      </c>
      <c r="H333" s="125" t="s">
        <v>473</v>
      </c>
      <c r="I333" s="114" t="s">
        <v>329</v>
      </c>
      <c r="J333" s="126">
        <v>21.0</v>
      </c>
      <c r="K333" s="126">
        <v>21.0</v>
      </c>
      <c r="L333" s="126">
        <v>21.0</v>
      </c>
      <c r="M333" s="124">
        <v>3.0</v>
      </c>
    </row>
    <row r="334" ht="37.5" customHeight="1">
      <c r="A334" s="17" t="s">
        <v>365</v>
      </c>
      <c r="B334" s="114" t="s">
        <v>251</v>
      </c>
      <c r="C334" s="115" t="s">
        <v>282</v>
      </c>
      <c r="D334" s="12"/>
      <c r="E334" s="100"/>
      <c r="F334" s="100"/>
      <c r="G334" s="31"/>
      <c r="H334" s="100"/>
      <c r="I334" s="114" t="s">
        <v>259</v>
      </c>
      <c r="J334" s="31"/>
      <c r="K334" s="31"/>
      <c r="L334" s="31"/>
      <c r="M334" s="31"/>
    </row>
    <row r="335" ht="37.5" customHeight="1">
      <c r="A335" s="17" t="s">
        <v>367</v>
      </c>
      <c r="B335" s="114" t="s">
        <v>340</v>
      </c>
      <c r="C335" s="115" t="s">
        <v>276</v>
      </c>
      <c r="D335" s="12"/>
      <c r="E335" s="100"/>
      <c r="F335" s="100"/>
      <c r="G335" s="124">
        <v>0.0</v>
      </c>
      <c r="H335" s="100"/>
      <c r="I335" s="114" t="s">
        <v>347</v>
      </c>
      <c r="J335" s="126">
        <v>15.0</v>
      </c>
      <c r="K335" s="126">
        <v>17.0</v>
      </c>
      <c r="L335" s="126">
        <v>16.0</v>
      </c>
      <c r="M335" s="124">
        <v>0.0</v>
      </c>
    </row>
    <row r="336" ht="37.5" customHeight="1">
      <c r="A336" s="17" t="s">
        <v>368</v>
      </c>
      <c r="B336" s="114" t="s">
        <v>345</v>
      </c>
      <c r="C336" s="115" t="s">
        <v>369</v>
      </c>
      <c r="D336" s="12"/>
      <c r="E336" s="31"/>
      <c r="F336" s="31"/>
      <c r="G336" s="31"/>
      <c r="H336" s="31"/>
      <c r="I336" s="114" t="s">
        <v>20</v>
      </c>
      <c r="J336" s="31"/>
      <c r="K336" s="31"/>
      <c r="L336" s="31"/>
      <c r="M336" s="31"/>
    </row>
    <row r="337" ht="37.5" customHeight="1">
      <c r="A337" s="17" t="s">
        <v>370</v>
      </c>
      <c r="B337" s="114" t="s">
        <v>242</v>
      </c>
      <c r="C337" s="115" t="s">
        <v>243</v>
      </c>
      <c r="D337" s="12"/>
      <c r="E337" s="20" t="s">
        <v>206</v>
      </c>
      <c r="F337" s="21">
        <v>0.8680555555555556</v>
      </c>
      <c r="G337" s="116">
        <v>1.0</v>
      </c>
      <c r="H337" s="117" t="s">
        <v>474</v>
      </c>
      <c r="I337" s="118" t="s">
        <v>334</v>
      </c>
      <c r="J337" s="119">
        <v>21.0</v>
      </c>
      <c r="K337" s="119">
        <v>21.0</v>
      </c>
      <c r="L337" s="119">
        <v>21.0</v>
      </c>
      <c r="M337" s="116">
        <v>3.0</v>
      </c>
    </row>
    <row r="338" ht="37.5" customHeight="1">
      <c r="A338" s="17" t="s">
        <v>372</v>
      </c>
      <c r="B338" s="114" t="s">
        <v>62</v>
      </c>
      <c r="C338" s="115" t="s">
        <v>373</v>
      </c>
      <c r="D338" s="12"/>
      <c r="E338" s="100"/>
      <c r="F338" s="100"/>
      <c r="G338" s="31"/>
      <c r="H338" s="100"/>
      <c r="I338" s="118" t="s">
        <v>338</v>
      </c>
      <c r="J338" s="31"/>
      <c r="K338" s="31"/>
      <c r="L338" s="31"/>
      <c r="M338" s="31"/>
    </row>
    <row r="339" ht="37.5" customHeight="1">
      <c r="A339" s="17" t="s">
        <v>374</v>
      </c>
      <c r="B339" s="114" t="s">
        <v>361</v>
      </c>
      <c r="C339" s="115" t="s">
        <v>209</v>
      </c>
      <c r="D339" s="12"/>
      <c r="E339" s="100"/>
      <c r="F339" s="100"/>
      <c r="G339" s="116">
        <v>0.0</v>
      </c>
      <c r="H339" s="100"/>
      <c r="I339" s="118" t="s">
        <v>251</v>
      </c>
      <c r="J339" s="119">
        <v>11.0</v>
      </c>
      <c r="K339" s="119">
        <v>18.0</v>
      </c>
      <c r="L339" s="119">
        <v>18.0</v>
      </c>
      <c r="M339" s="116">
        <v>0.0</v>
      </c>
    </row>
    <row r="340" ht="37.5" customHeight="1">
      <c r="A340" s="17" t="s">
        <v>375</v>
      </c>
      <c r="B340" s="114" t="s">
        <v>350</v>
      </c>
      <c r="C340" s="115" t="s">
        <v>238</v>
      </c>
      <c r="D340" s="12"/>
      <c r="E340" s="31"/>
      <c r="F340" s="31"/>
      <c r="G340" s="31"/>
      <c r="H340" s="31"/>
      <c r="I340" s="118" t="s">
        <v>62</v>
      </c>
      <c r="J340" s="31"/>
      <c r="K340" s="31"/>
      <c r="L340" s="31"/>
      <c r="M340" s="31"/>
    </row>
    <row r="341" ht="45.0" customHeight="1">
      <c r="A341" s="17" t="s">
        <v>376</v>
      </c>
      <c r="B341" s="114" t="s">
        <v>332</v>
      </c>
      <c r="C341" s="115" t="s">
        <v>377</v>
      </c>
      <c r="D341" s="12"/>
      <c r="E341" s="32" t="s">
        <v>206</v>
      </c>
      <c r="F341" s="33">
        <v>0.9027777777777778</v>
      </c>
      <c r="G341" s="124">
        <v>0.0</v>
      </c>
      <c r="H341" s="125" t="s">
        <v>475</v>
      </c>
      <c r="I341" s="114" t="s">
        <v>352</v>
      </c>
      <c r="J341" s="126">
        <v>10.0</v>
      </c>
      <c r="K341" s="126">
        <v>14.0</v>
      </c>
      <c r="L341" s="126">
        <v>18.0</v>
      </c>
      <c r="M341" s="124" t="s">
        <v>476</v>
      </c>
    </row>
    <row r="342" ht="37.5" customHeight="1">
      <c r="A342" s="17" t="s">
        <v>379</v>
      </c>
      <c r="B342" s="114" t="s">
        <v>265</v>
      </c>
      <c r="C342" s="115" t="s">
        <v>310</v>
      </c>
      <c r="D342" s="12"/>
      <c r="E342" s="100"/>
      <c r="F342" s="100"/>
      <c r="G342" s="31"/>
      <c r="H342" s="100"/>
      <c r="I342" s="114" t="s">
        <v>355</v>
      </c>
      <c r="J342" s="31"/>
      <c r="K342" s="31"/>
      <c r="L342" s="31"/>
      <c r="M342" s="31"/>
    </row>
    <row r="343" ht="37.5" customHeight="1">
      <c r="A343" s="17" t="s">
        <v>380</v>
      </c>
      <c r="B343" s="114" t="s">
        <v>366</v>
      </c>
      <c r="C343" s="115" t="s">
        <v>381</v>
      </c>
      <c r="D343" s="12"/>
      <c r="E343" s="100"/>
      <c r="F343" s="100"/>
      <c r="G343" s="124">
        <v>1.0</v>
      </c>
      <c r="H343" s="100"/>
      <c r="I343" s="114" t="s">
        <v>350</v>
      </c>
      <c r="J343" s="126">
        <v>21.0</v>
      </c>
      <c r="K343" s="126">
        <v>21.0</v>
      </c>
      <c r="L343" s="126">
        <v>21.0</v>
      </c>
      <c r="M343" s="124">
        <v>3.0</v>
      </c>
    </row>
    <row r="344" ht="37.5" customHeight="1">
      <c r="A344" s="17" t="s">
        <v>382</v>
      </c>
      <c r="B344" s="114" t="s">
        <v>335</v>
      </c>
      <c r="C344" s="115" t="s">
        <v>383</v>
      </c>
      <c r="D344" s="12"/>
      <c r="E344" s="31"/>
      <c r="F344" s="31"/>
      <c r="G344" s="31"/>
      <c r="H344" s="31"/>
      <c r="I344" s="114" t="s">
        <v>265</v>
      </c>
      <c r="J344" s="31"/>
      <c r="K344" s="31"/>
      <c r="L344" s="31"/>
      <c r="M344" s="31"/>
    </row>
    <row r="345" ht="37.5" customHeight="1">
      <c r="A345" s="6"/>
      <c r="B345" s="2"/>
      <c r="C345" s="2"/>
      <c r="D345" s="2"/>
      <c r="E345" s="2"/>
      <c r="F345" s="2"/>
      <c r="G345" s="2"/>
      <c r="H345" s="2"/>
      <c r="J345" s="7" t="s">
        <v>2</v>
      </c>
    </row>
    <row r="346" ht="37.5" customHeight="1">
      <c r="A346" s="8" t="s">
        <v>3</v>
      </c>
      <c r="B346" s="8" t="s">
        <v>4</v>
      </c>
      <c r="C346" s="8" t="s">
        <v>5</v>
      </c>
      <c r="E346" s="9"/>
      <c r="F346" s="9"/>
      <c r="G346" s="112" t="s">
        <v>6</v>
      </c>
      <c r="H346" s="11" t="s">
        <v>477</v>
      </c>
      <c r="I346" s="12"/>
      <c r="J346" s="113">
        <v>1.0</v>
      </c>
      <c r="K346" s="113">
        <v>2.0</v>
      </c>
      <c r="L346" s="113">
        <v>3.0</v>
      </c>
      <c r="M346" s="10" t="s">
        <v>8</v>
      </c>
    </row>
    <row r="347" ht="37.5" customHeight="1">
      <c r="A347" s="17" t="s">
        <v>328</v>
      </c>
      <c r="B347" s="114" t="s">
        <v>329</v>
      </c>
      <c r="C347" s="115" t="s">
        <v>330</v>
      </c>
      <c r="D347" s="12"/>
      <c r="E347" s="20" t="s">
        <v>206</v>
      </c>
      <c r="F347" s="21">
        <v>0.7291666666666666</v>
      </c>
      <c r="G347" s="116">
        <v>1.0</v>
      </c>
      <c r="H347" s="117" t="s">
        <v>478</v>
      </c>
      <c r="I347" s="118" t="s">
        <v>329</v>
      </c>
      <c r="J347" s="119">
        <v>13.0</v>
      </c>
      <c r="K347" s="119">
        <v>21.0</v>
      </c>
      <c r="L347" s="119">
        <v>21.0</v>
      </c>
      <c r="M347" s="116">
        <v>2.0</v>
      </c>
    </row>
    <row r="348" ht="37.5" customHeight="1">
      <c r="A348" s="17" t="s">
        <v>333</v>
      </c>
      <c r="B348" s="114" t="s">
        <v>334</v>
      </c>
      <c r="C348" s="115" t="s">
        <v>272</v>
      </c>
      <c r="D348" s="12"/>
      <c r="E348" s="100"/>
      <c r="F348" s="100"/>
      <c r="G348" s="31"/>
      <c r="H348" s="100"/>
      <c r="I348" s="118" t="s">
        <v>342</v>
      </c>
      <c r="J348" s="31"/>
      <c r="K348" s="31"/>
      <c r="L348" s="31"/>
      <c r="M348" s="31"/>
    </row>
    <row r="349" ht="45.0" customHeight="1">
      <c r="A349" s="17" t="s">
        <v>336</v>
      </c>
      <c r="B349" s="114" t="s">
        <v>259</v>
      </c>
      <c r="C349" s="115" t="s">
        <v>264</v>
      </c>
      <c r="D349" s="12"/>
      <c r="E349" s="100"/>
      <c r="F349" s="100"/>
      <c r="G349" s="116">
        <v>0.0</v>
      </c>
      <c r="H349" s="100"/>
      <c r="I349" s="118" t="s">
        <v>360</v>
      </c>
      <c r="J349" s="119">
        <v>21.0</v>
      </c>
      <c r="K349" s="119">
        <v>16.0</v>
      </c>
      <c r="L349" s="119">
        <v>12.0</v>
      </c>
      <c r="M349" s="116">
        <v>1.0</v>
      </c>
    </row>
    <row r="350" ht="37.5" customHeight="1">
      <c r="A350" s="17" t="s">
        <v>337</v>
      </c>
      <c r="B350" s="114" t="s">
        <v>338</v>
      </c>
      <c r="C350" s="115" t="s">
        <v>339</v>
      </c>
      <c r="D350" s="12"/>
      <c r="E350" s="31"/>
      <c r="F350" s="31"/>
      <c r="G350" s="31"/>
      <c r="H350" s="31"/>
      <c r="I350" s="118" t="s">
        <v>345</v>
      </c>
      <c r="J350" s="31"/>
      <c r="K350" s="31"/>
      <c r="L350" s="31"/>
      <c r="M350" s="31"/>
    </row>
    <row r="351" ht="37.5" customHeight="1">
      <c r="A351" s="17" t="s">
        <v>341</v>
      </c>
      <c r="B351" s="114" t="s">
        <v>342</v>
      </c>
      <c r="C351" s="115" t="s">
        <v>343</v>
      </c>
      <c r="D351" s="12"/>
      <c r="E351" s="32" t="s">
        <v>206</v>
      </c>
      <c r="F351" s="33">
        <v>0.7638888888888888</v>
      </c>
      <c r="G351" s="124">
        <v>0.0</v>
      </c>
      <c r="H351" s="125" t="s">
        <v>479</v>
      </c>
      <c r="I351" s="114" t="s">
        <v>259</v>
      </c>
      <c r="J351" s="126">
        <v>23.0</v>
      </c>
      <c r="K351" s="126">
        <v>17.0</v>
      </c>
      <c r="L351" s="126">
        <v>16.0</v>
      </c>
      <c r="M351" s="124">
        <v>1.0</v>
      </c>
    </row>
    <row r="352" ht="37.5" customHeight="1">
      <c r="A352" s="17" t="s">
        <v>346</v>
      </c>
      <c r="B352" s="114" t="s">
        <v>347</v>
      </c>
      <c r="C352" s="115" t="s">
        <v>348</v>
      </c>
      <c r="D352" s="12"/>
      <c r="E352" s="100"/>
      <c r="F352" s="100"/>
      <c r="G352" s="31"/>
      <c r="H352" s="100"/>
      <c r="I352" s="114" t="s">
        <v>20</v>
      </c>
      <c r="J352" s="31"/>
      <c r="K352" s="31"/>
      <c r="L352" s="31"/>
      <c r="M352" s="31"/>
    </row>
    <row r="353" ht="37.5" customHeight="1">
      <c r="A353" s="17" t="s">
        <v>349</v>
      </c>
      <c r="B353" s="114" t="s">
        <v>20</v>
      </c>
      <c r="C353" s="115" t="s">
        <v>87</v>
      </c>
      <c r="D353" s="12"/>
      <c r="E353" s="100"/>
      <c r="F353" s="100"/>
      <c r="G353" s="124">
        <v>1.0</v>
      </c>
      <c r="H353" s="100"/>
      <c r="I353" s="114" t="s">
        <v>340</v>
      </c>
      <c r="J353" s="126">
        <v>22.0</v>
      </c>
      <c r="K353" s="126">
        <v>21.0</v>
      </c>
      <c r="L353" s="126">
        <v>21.0</v>
      </c>
      <c r="M353" s="124">
        <v>2.0</v>
      </c>
    </row>
    <row r="354" ht="45.0" customHeight="1">
      <c r="A354" s="17" t="s">
        <v>351</v>
      </c>
      <c r="B354" s="114" t="s">
        <v>352</v>
      </c>
      <c r="C354" s="115" t="s">
        <v>353</v>
      </c>
      <c r="D354" s="12"/>
      <c r="E354" s="31"/>
      <c r="F354" s="31"/>
      <c r="G354" s="31"/>
      <c r="H354" s="31"/>
      <c r="I354" s="114" t="s">
        <v>332</v>
      </c>
      <c r="J354" s="31"/>
      <c r="K354" s="31"/>
      <c r="L354" s="31"/>
      <c r="M354" s="31"/>
    </row>
    <row r="355" ht="37.5" customHeight="1">
      <c r="A355" s="17" t="s">
        <v>354</v>
      </c>
      <c r="B355" s="114" t="s">
        <v>355</v>
      </c>
      <c r="C355" s="115" t="s">
        <v>356</v>
      </c>
      <c r="D355" s="12"/>
      <c r="E355" s="20" t="s">
        <v>206</v>
      </c>
      <c r="F355" s="21">
        <v>0.7986111111111112</v>
      </c>
      <c r="G355" s="116">
        <v>1.0</v>
      </c>
      <c r="H355" s="117" t="s">
        <v>480</v>
      </c>
      <c r="I355" s="118" t="s">
        <v>334</v>
      </c>
      <c r="J355" s="119">
        <v>21.0</v>
      </c>
      <c r="K355" s="119">
        <v>21.0</v>
      </c>
      <c r="L355" s="119">
        <v>21.0</v>
      </c>
      <c r="M355" s="116">
        <v>3.0</v>
      </c>
    </row>
    <row r="356" ht="37.5" customHeight="1">
      <c r="A356" s="17" t="s">
        <v>358</v>
      </c>
      <c r="B356" s="114" t="s">
        <v>280</v>
      </c>
      <c r="C356" s="115" t="s">
        <v>305</v>
      </c>
      <c r="D356" s="12"/>
      <c r="E356" s="100"/>
      <c r="F356" s="100"/>
      <c r="G356" s="31"/>
      <c r="H356" s="100"/>
      <c r="I356" s="118" t="s">
        <v>270</v>
      </c>
      <c r="J356" s="31"/>
      <c r="K356" s="31"/>
      <c r="L356" s="31"/>
      <c r="M356" s="31"/>
    </row>
    <row r="357" ht="37.5" customHeight="1">
      <c r="A357" s="17" t="s">
        <v>359</v>
      </c>
      <c r="B357" s="114" t="s">
        <v>360</v>
      </c>
      <c r="C357" s="115" t="s">
        <v>67</v>
      </c>
      <c r="D357" s="12"/>
      <c r="E357" s="100"/>
      <c r="F357" s="100"/>
      <c r="G357" s="116">
        <v>0.0</v>
      </c>
      <c r="H357" s="100"/>
      <c r="I357" s="118" t="s">
        <v>347</v>
      </c>
      <c r="J357" s="119">
        <v>18.0</v>
      </c>
      <c r="K357" s="119">
        <v>18.0</v>
      </c>
      <c r="L357" s="119">
        <v>17.0</v>
      </c>
      <c r="M357" s="116">
        <v>0.0</v>
      </c>
    </row>
    <row r="358" ht="37.5" customHeight="1">
      <c r="A358" s="17" t="s">
        <v>362</v>
      </c>
      <c r="B358" s="114" t="s">
        <v>292</v>
      </c>
      <c r="C358" s="115" t="s">
        <v>308</v>
      </c>
      <c r="D358" s="12"/>
      <c r="E358" s="31"/>
      <c r="F358" s="31"/>
      <c r="G358" s="31"/>
      <c r="H358" s="31"/>
      <c r="I358" s="118" t="s">
        <v>251</v>
      </c>
      <c r="J358" s="31"/>
      <c r="K358" s="31"/>
      <c r="L358" s="31"/>
      <c r="M358" s="31"/>
    </row>
    <row r="359" ht="37.5" customHeight="1">
      <c r="A359" s="17" t="s">
        <v>363</v>
      </c>
      <c r="B359" s="114" t="s">
        <v>270</v>
      </c>
      <c r="C359" s="115" t="s">
        <v>288</v>
      </c>
      <c r="D359" s="12"/>
      <c r="E359" s="32" t="s">
        <v>206</v>
      </c>
      <c r="F359" s="33">
        <v>0.8333333333333334</v>
      </c>
      <c r="G359" s="124">
        <v>0.0</v>
      </c>
      <c r="H359" s="125" t="s">
        <v>481</v>
      </c>
      <c r="I359" s="114" t="s">
        <v>280</v>
      </c>
      <c r="J359" s="126">
        <v>12.0</v>
      </c>
      <c r="K359" s="126">
        <v>13.0</v>
      </c>
      <c r="L359" s="126">
        <v>21.0</v>
      </c>
      <c r="M359" s="124">
        <v>1.0</v>
      </c>
    </row>
    <row r="360" ht="37.5" customHeight="1">
      <c r="A360" s="17" t="s">
        <v>365</v>
      </c>
      <c r="B360" s="114" t="s">
        <v>251</v>
      </c>
      <c r="C360" s="115" t="s">
        <v>282</v>
      </c>
      <c r="D360" s="12"/>
      <c r="E360" s="100"/>
      <c r="F360" s="100"/>
      <c r="G360" s="31"/>
      <c r="H360" s="100"/>
      <c r="I360" s="114" t="s">
        <v>62</v>
      </c>
      <c r="J360" s="31"/>
      <c r="K360" s="31"/>
      <c r="L360" s="31"/>
      <c r="M360" s="31"/>
    </row>
    <row r="361" ht="37.5" customHeight="1">
      <c r="A361" s="17" t="s">
        <v>367</v>
      </c>
      <c r="B361" s="114" t="s">
        <v>340</v>
      </c>
      <c r="C361" s="115" t="s">
        <v>276</v>
      </c>
      <c r="D361" s="12"/>
      <c r="E361" s="100"/>
      <c r="F361" s="100"/>
      <c r="G361" s="124">
        <v>1.0</v>
      </c>
      <c r="H361" s="100"/>
      <c r="I361" s="114" t="s">
        <v>352</v>
      </c>
      <c r="J361" s="126">
        <v>21.0</v>
      </c>
      <c r="K361" s="126">
        <v>21.0</v>
      </c>
      <c r="L361" s="126">
        <v>11.0</v>
      </c>
      <c r="M361" s="124">
        <v>2.0</v>
      </c>
    </row>
    <row r="362" ht="45.0" customHeight="1">
      <c r="A362" s="17" t="s">
        <v>368</v>
      </c>
      <c r="B362" s="114" t="s">
        <v>345</v>
      </c>
      <c r="C362" s="115" t="s">
        <v>369</v>
      </c>
      <c r="D362" s="12"/>
      <c r="E362" s="31"/>
      <c r="F362" s="31"/>
      <c r="G362" s="31"/>
      <c r="H362" s="31"/>
      <c r="I362" s="114" t="s">
        <v>350</v>
      </c>
      <c r="J362" s="31"/>
      <c r="K362" s="31"/>
      <c r="L362" s="31"/>
      <c r="M362" s="31"/>
    </row>
    <row r="363" ht="45.0" customHeight="1">
      <c r="A363" s="17" t="s">
        <v>370</v>
      </c>
      <c r="B363" s="114" t="s">
        <v>242</v>
      </c>
      <c r="C363" s="115" t="s">
        <v>243</v>
      </c>
      <c r="D363" s="12"/>
      <c r="E363" s="20" t="s">
        <v>206</v>
      </c>
      <c r="F363" s="21">
        <v>0.8680555555555556</v>
      </c>
      <c r="G363" s="116">
        <v>1.0</v>
      </c>
      <c r="H363" s="117" t="s">
        <v>482</v>
      </c>
      <c r="I363" s="118" t="s">
        <v>242</v>
      </c>
      <c r="J363" s="119">
        <v>23.0</v>
      </c>
      <c r="K363" s="119">
        <v>19.0</v>
      </c>
      <c r="L363" s="119">
        <v>21.0</v>
      </c>
      <c r="M363" s="116">
        <v>2.0</v>
      </c>
    </row>
    <row r="364" ht="37.5" customHeight="1">
      <c r="A364" s="17" t="s">
        <v>372</v>
      </c>
      <c r="B364" s="114" t="s">
        <v>62</v>
      </c>
      <c r="C364" s="115" t="s">
        <v>373</v>
      </c>
      <c r="D364" s="12"/>
      <c r="E364" s="100"/>
      <c r="F364" s="100"/>
      <c r="G364" s="31"/>
      <c r="H364" s="100"/>
      <c r="I364" s="118" t="s">
        <v>366</v>
      </c>
      <c r="J364" s="31"/>
      <c r="K364" s="31"/>
      <c r="L364" s="31"/>
      <c r="M364" s="31"/>
    </row>
    <row r="365" ht="37.5" customHeight="1">
      <c r="A365" s="17" t="s">
        <v>374</v>
      </c>
      <c r="B365" s="114" t="s">
        <v>361</v>
      </c>
      <c r="C365" s="115" t="s">
        <v>209</v>
      </c>
      <c r="D365" s="12"/>
      <c r="E365" s="100"/>
      <c r="F365" s="100"/>
      <c r="G365" s="116">
        <v>0.0</v>
      </c>
      <c r="H365" s="100"/>
      <c r="I365" s="118" t="s">
        <v>355</v>
      </c>
      <c r="J365" s="119">
        <v>22.0</v>
      </c>
      <c r="K365" s="119">
        <v>21.0</v>
      </c>
      <c r="L365" s="119">
        <v>18.0</v>
      </c>
      <c r="M365" s="116">
        <v>1.0</v>
      </c>
    </row>
    <row r="366" ht="37.5" customHeight="1">
      <c r="A366" s="17" t="s">
        <v>375</v>
      </c>
      <c r="B366" s="114" t="s">
        <v>350</v>
      </c>
      <c r="C366" s="115" t="s">
        <v>238</v>
      </c>
      <c r="D366" s="12"/>
      <c r="E366" s="31"/>
      <c r="F366" s="31"/>
      <c r="G366" s="31"/>
      <c r="H366" s="31"/>
      <c r="I366" s="118" t="s">
        <v>361</v>
      </c>
      <c r="J366" s="31"/>
      <c r="K366" s="31"/>
      <c r="L366" s="31"/>
      <c r="M366" s="31"/>
    </row>
    <row r="367" ht="37.5" customHeight="1">
      <c r="A367" s="17" t="s">
        <v>376</v>
      </c>
      <c r="B367" s="114" t="s">
        <v>332</v>
      </c>
      <c r="C367" s="115" t="s">
        <v>377</v>
      </c>
      <c r="D367" s="12"/>
      <c r="E367" s="32" t="s">
        <v>206</v>
      </c>
      <c r="F367" s="33">
        <v>0.9027777777777778</v>
      </c>
      <c r="G367" s="124">
        <v>1.0</v>
      </c>
      <c r="H367" s="125" t="s">
        <v>483</v>
      </c>
      <c r="I367" s="114" t="s">
        <v>292</v>
      </c>
      <c r="J367" s="126">
        <v>21.0</v>
      </c>
      <c r="K367" s="126">
        <v>21.0</v>
      </c>
      <c r="L367" s="126">
        <v>15.0</v>
      </c>
      <c r="M367" s="124">
        <v>2.0</v>
      </c>
    </row>
    <row r="368" ht="37.5" customHeight="1">
      <c r="A368" s="17" t="s">
        <v>379</v>
      </c>
      <c r="B368" s="114" t="s">
        <v>265</v>
      </c>
      <c r="C368" s="115" t="s">
        <v>310</v>
      </c>
      <c r="D368" s="12"/>
      <c r="E368" s="100"/>
      <c r="F368" s="100"/>
      <c r="G368" s="31"/>
      <c r="H368" s="100"/>
      <c r="I368" s="114" t="s">
        <v>335</v>
      </c>
      <c r="J368" s="31"/>
      <c r="K368" s="31"/>
      <c r="L368" s="31"/>
      <c r="M368" s="31"/>
    </row>
    <row r="369" ht="37.5" customHeight="1">
      <c r="A369" s="17" t="s">
        <v>380</v>
      </c>
      <c r="B369" s="114" t="s">
        <v>366</v>
      </c>
      <c r="C369" s="115" t="s">
        <v>381</v>
      </c>
      <c r="D369" s="12"/>
      <c r="E369" s="100"/>
      <c r="F369" s="100"/>
      <c r="G369" s="124">
        <v>0.0</v>
      </c>
      <c r="H369" s="100"/>
      <c r="I369" s="114" t="s">
        <v>338</v>
      </c>
      <c r="J369" s="126">
        <v>14.0</v>
      </c>
      <c r="K369" s="126">
        <v>13.0</v>
      </c>
      <c r="L369" s="126">
        <v>21.0</v>
      </c>
      <c r="M369" s="124">
        <v>1.0</v>
      </c>
    </row>
    <row r="370" ht="37.5" customHeight="1">
      <c r="A370" s="17" t="s">
        <v>382</v>
      </c>
      <c r="B370" s="114" t="s">
        <v>335</v>
      </c>
      <c r="C370" s="115" t="s">
        <v>383</v>
      </c>
      <c r="D370" s="12"/>
      <c r="E370" s="31"/>
      <c r="F370" s="31"/>
      <c r="G370" s="31"/>
      <c r="H370" s="31"/>
      <c r="I370" s="114" t="s">
        <v>265</v>
      </c>
      <c r="J370" s="31"/>
      <c r="K370" s="31"/>
      <c r="L370" s="31"/>
      <c r="M370" s="31"/>
    </row>
    <row r="371" ht="37.5" customHeight="1">
      <c r="A371" s="6"/>
      <c r="B371" s="2"/>
      <c r="C371" s="2"/>
      <c r="D371" s="2"/>
      <c r="E371" s="2"/>
      <c r="F371" s="2"/>
      <c r="G371" s="2"/>
      <c r="H371" s="2"/>
      <c r="J371" s="7" t="s">
        <v>2</v>
      </c>
    </row>
    <row r="372" ht="45.0" customHeight="1">
      <c r="A372" s="8" t="s">
        <v>3</v>
      </c>
      <c r="B372" s="8" t="s">
        <v>4</v>
      </c>
      <c r="C372" s="8" t="s">
        <v>5</v>
      </c>
      <c r="E372" s="9"/>
      <c r="F372" s="9"/>
      <c r="G372" s="112" t="s">
        <v>6</v>
      </c>
      <c r="H372" s="11" t="s">
        <v>484</v>
      </c>
      <c r="I372" s="12"/>
      <c r="J372" s="113">
        <v>1.0</v>
      </c>
      <c r="K372" s="113">
        <v>2.0</v>
      </c>
      <c r="L372" s="113">
        <v>3.0</v>
      </c>
      <c r="M372" s="10" t="s">
        <v>8</v>
      </c>
    </row>
    <row r="373" ht="37.5" customHeight="1">
      <c r="A373" s="17" t="s">
        <v>328</v>
      </c>
      <c r="B373" s="114" t="s">
        <v>329</v>
      </c>
      <c r="C373" s="115" t="s">
        <v>330</v>
      </c>
      <c r="D373" s="12"/>
      <c r="E373" s="20" t="s">
        <v>206</v>
      </c>
      <c r="F373" s="21">
        <v>0.7291666666666666</v>
      </c>
      <c r="G373" s="116">
        <v>1.0</v>
      </c>
      <c r="H373" s="117" t="s">
        <v>485</v>
      </c>
      <c r="I373" s="118" t="s">
        <v>338</v>
      </c>
      <c r="J373" s="119">
        <v>21.0</v>
      </c>
      <c r="K373" s="119">
        <v>21.0</v>
      </c>
      <c r="L373" s="119">
        <v>21.0</v>
      </c>
      <c r="M373" s="116">
        <v>3.0</v>
      </c>
    </row>
    <row r="374" ht="37.5" customHeight="1">
      <c r="A374" s="17" t="s">
        <v>333</v>
      </c>
      <c r="B374" s="114" t="s">
        <v>334</v>
      </c>
      <c r="C374" s="115" t="s">
        <v>272</v>
      </c>
      <c r="D374" s="12"/>
      <c r="E374" s="100"/>
      <c r="F374" s="100"/>
      <c r="G374" s="31"/>
      <c r="H374" s="100"/>
      <c r="I374" s="118" t="s">
        <v>20</v>
      </c>
      <c r="J374" s="31"/>
      <c r="K374" s="31"/>
      <c r="L374" s="31"/>
      <c r="M374" s="31"/>
    </row>
    <row r="375" ht="37.5" customHeight="1">
      <c r="A375" s="17" t="s">
        <v>336</v>
      </c>
      <c r="B375" s="114" t="s">
        <v>259</v>
      </c>
      <c r="C375" s="115" t="s">
        <v>264</v>
      </c>
      <c r="D375" s="12"/>
      <c r="E375" s="100"/>
      <c r="F375" s="100"/>
      <c r="G375" s="116">
        <v>0.0</v>
      </c>
      <c r="H375" s="100"/>
      <c r="I375" s="118" t="s">
        <v>355</v>
      </c>
      <c r="J375" s="119">
        <v>14.0</v>
      </c>
      <c r="K375" s="119">
        <v>17.0</v>
      </c>
      <c r="L375" s="119">
        <v>9.0</v>
      </c>
      <c r="M375" s="116">
        <v>0.0</v>
      </c>
    </row>
    <row r="376" ht="45.0" customHeight="1">
      <c r="A376" s="17" t="s">
        <v>337</v>
      </c>
      <c r="B376" s="114" t="s">
        <v>338</v>
      </c>
      <c r="C376" s="115" t="s">
        <v>339</v>
      </c>
      <c r="D376" s="12"/>
      <c r="E376" s="31"/>
      <c r="F376" s="31"/>
      <c r="G376" s="31"/>
      <c r="H376" s="31"/>
      <c r="I376" s="118" t="s">
        <v>360</v>
      </c>
      <c r="J376" s="31"/>
      <c r="K376" s="31"/>
      <c r="L376" s="31"/>
      <c r="M376" s="31"/>
    </row>
    <row r="377" ht="37.5" customHeight="1">
      <c r="A377" s="17" t="s">
        <v>341</v>
      </c>
      <c r="B377" s="114" t="s">
        <v>342</v>
      </c>
      <c r="C377" s="115" t="s">
        <v>343</v>
      </c>
      <c r="D377" s="12"/>
      <c r="E377" s="32" t="s">
        <v>206</v>
      </c>
      <c r="F377" s="33">
        <v>0.7638888888888888</v>
      </c>
      <c r="G377" s="124">
        <v>0.0</v>
      </c>
      <c r="H377" s="125" t="s">
        <v>486</v>
      </c>
      <c r="I377" s="114" t="s">
        <v>329</v>
      </c>
      <c r="J377" s="126">
        <v>17.0</v>
      </c>
      <c r="K377" s="126">
        <v>21.0</v>
      </c>
      <c r="L377" s="126">
        <v>20.0</v>
      </c>
      <c r="M377" s="124">
        <v>1.0</v>
      </c>
    </row>
    <row r="378" ht="37.5" customHeight="1">
      <c r="A378" s="17" t="s">
        <v>346</v>
      </c>
      <c r="B378" s="114" t="s">
        <v>347</v>
      </c>
      <c r="C378" s="115" t="s">
        <v>348</v>
      </c>
      <c r="D378" s="12"/>
      <c r="E378" s="100"/>
      <c r="F378" s="100"/>
      <c r="G378" s="31"/>
      <c r="H378" s="100"/>
      <c r="I378" s="114" t="s">
        <v>280</v>
      </c>
      <c r="J378" s="31"/>
      <c r="K378" s="31"/>
      <c r="L378" s="31"/>
      <c r="M378" s="31"/>
    </row>
    <row r="379" ht="37.5" customHeight="1">
      <c r="A379" s="17" t="s">
        <v>349</v>
      </c>
      <c r="B379" s="114" t="s">
        <v>20</v>
      </c>
      <c r="C379" s="115" t="s">
        <v>87</v>
      </c>
      <c r="D379" s="12"/>
      <c r="E379" s="100"/>
      <c r="F379" s="100"/>
      <c r="G379" s="124">
        <v>1.0</v>
      </c>
      <c r="H379" s="100"/>
      <c r="I379" s="114" t="s">
        <v>361</v>
      </c>
      <c r="J379" s="126">
        <v>21.0</v>
      </c>
      <c r="K379" s="126">
        <v>7.0</v>
      </c>
      <c r="L379" s="126">
        <v>22.0</v>
      </c>
      <c r="M379" s="124">
        <v>2.0</v>
      </c>
    </row>
    <row r="380" ht="37.5" customHeight="1">
      <c r="A380" s="17" t="s">
        <v>351</v>
      </c>
      <c r="B380" s="114" t="s">
        <v>352</v>
      </c>
      <c r="C380" s="115" t="s">
        <v>353</v>
      </c>
      <c r="D380" s="12"/>
      <c r="E380" s="31"/>
      <c r="F380" s="31"/>
      <c r="G380" s="31"/>
      <c r="H380" s="31"/>
      <c r="I380" s="114" t="s">
        <v>265</v>
      </c>
      <c r="J380" s="31"/>
      <c r="K380" s="31"/>
      <c r="L380" s="31"/>
      <c r="M380" s="31"/>
    </row>
    <row r="381" ht="37.5" customHeight="1">
      <c r="A381" s="17" t="s">
        <v>354</v>
      </c>
      <c r="B381" s="114" t="s">
        <v>355</v>
      </c>
      <c r="C381" s="115" t="s">
        <v>356</v>
      </c>
      <c r="D381" s="12"/>
      <c r="E381" s="20" t="s">
        <v>206</v>
      </c>
      <c r="F381" s="21">
        <v>0.7986111111111112</v>
      </c>
      <c r="G381" s="116">
        <v>0.0</v>
      </c>
      <c r="H381" s="117" t="s">
        <v>487</v>
      </c>
      <c r="I381" s="118" t="s">
        <v>352</v>
      </c>
      <c r="J381" s="119">
        <v>8.0</v>
      </c>
      <c r="K381" s="119">
        <v>9.0</v>
      </c>
      <c r="L381" s="119">
        <v>12.0</v>
      </c>
      <c r="M381" s="116">
        <v>0.0</v>
      </c>
    </row>
    <row r="382" ht="37.5" customHeight="1">
      <c r="A382" s="17" t="s">
        <v>358</v>
      </c>
      <c r="B382" s="114" t="s">
        <v>280</v>
      </c>
      <c r="C382" s="115" t="s">
        <v>305</v>
      </c>
      <c r="D382" s="12"/>
      <c r="E382" s="100"/>
      <c r="F382" s="100"/>
      <c r="G382" s="31"/>
      <c r="H382" s="100"/>
      <c r="I382" s="118" t="s">
        <v>242</v>
      </c>
      <c r="J382" s="31"/>
      <c r="K382" s="31"/>
      <c r="L382" s="31"/>
      <c r="M382" s="31"/>
    </row>
    <row r="383" ht="37.5" customHeight="1">
      <c r="A383" s="17" t="s">
        <v>359</v>
      </c>
      <c r="B383" s="114" t="s">
        <v>360</v>
      </c>
      <c r="C383" s="115" t="s">
        <v>67</v>
      </c>
      <c r="D383" s="12"/>
      <c r="E383" s="100"/>
      <c r="F383" s="100"/>
      <c r="G383" s="116">
        <v>1.0</v>
      </c>
      <c r="H383" s="100"/>
      <c r="I383" s="118" t="s">
        <v>62</v>
      </c>
      <c r="J383" s="119">
        <v>21.0</v>
      </c>
      <c r="K383" s="119">
        <v>21.0</v>
      </c>
      <c r="L383" s="119">
        <v>21.0</v>
      </c>
      <c r="M383" s="116">
        <v>3.0</v>
      </c>
    </row>
    <row r="384" ht="37.5" customHeight="1">
      <c r="A384" s="17" t="s">
        <v>362</v>
      </c>
      <c r="B384" s="114" t="s">
        <v>292</v>
      </c>
      <c r="C384" s="115" t="s">
        <v>308</v>
      </c>
      <c r="D384" s="12"/>
      <c r="E384" s="31"/>
      <c r="F384" s="31"/>
      <c r="G384" s="31"/>
      <c r="H384" s="31"/>
      <c r="I384" s="118" t="s">
        <v>332</v>
      </c>
      <c r="J384" s="31"/>
      <c r="K384" s="31"/>
      <c r="L384" s="31"/>
      <c r="M384" s="31"/>
    </row>
    <row r="385" ht="37.5" customHeight="1">
      <c r="A385" s="17" t="s">
        <v>363</v>
      </c>
      <c r="B385" s="114" t="s">
        <v>270</v>
      </c>
      <c r="C385" s="115" t="s">
        <v>288</v>
      </c>
      <c r="D385" s="12"/>
      <c r="E385" s="32" t="s">
        <v>206</v>
      </c>
      <c r="F385" s="33">
        <v>0.8333333333333334</v>
      </c>
      <c r="G385" s="124">
        <v>0.0</v>
      </c>
      <c r="H385" s="125" t="s">
        <v>488</v>
      </c>
      <c r="I385" s="114" t="s">
        <v>292</v>
      </c>
      <c r="J385" s="126">
        <v>22.0</v>
      </c>
      <c r="K385" s="126">
        <v>22.0</v>
      </c>
      <c r="L385" s="126">
        <v>17.0</v>
      </c>
      <c r="M385" s="124">
        <v>1.0</v>
      </c>
    </row>
    <row r="386" ht="37.5" customHeight="1">
      <c r="A386" s="17" t="s">
        <v>365</v>
      </c>
      <c r="B386" s="114" t="s">
        <v>251</v>
      </c>
      <c r="C386" s="115" t="s">
        <v>282</v>
      </c>
      <c r="D386" s="12"/>
      <c r="E386" s="100"/>
      <c r="F386" s="100"/>
      <c r="G386" s="31"/>
      <c r="H386" s="100"/>
      <c r="I386" s="114" t="s">
        <v>251</v>
      </c>
      <c r="J386" s="31"/>
      <c r="K386" s="31"/>
      <c r="L386" s="31"/>
      <c r="M386" s="31"/>
    </row>
    <row r="387" ht="45.0" customHeight="1">
      <c r="A387" s="17" t="s">
        <v>367</v>
      </c>
      <c r="B387" s="114" t="s">
        <v>340</v>
      </c>
      <c r="C387" s="115" t="s">
        <v>276</v>
      </c>
      <c r="D387" s="12"/>
      <c r="E387" s="100"/>
      <c r="F387" s="100"/>
      <c r="G387" s="124">
        <v>1.0</v>
      </c>
      <c r="H387" s="100"/>
      <c r="I387" s="114" t="s">
        <v>340</v>
      </c>
      <c r="J387" s="126">
        <v>23.0</v>
      </c>
      <c r="K387" s="126">
        <v>20.0</v>
      </c>
      <c r="L387" s="126">
        <v>21.0</v>
      </c>
      <c r="M387" s="124">
        <v>2.0</v>
      </c>
    </row>
    <row r="388" ht="37.5" customHeight="1">
      <c r="A388" s="17" t="s">
        <v>368</v>
      </c>
      <c r="B388" s="114" t="s">
        <v>345</v>
      </c>
      <c r="C388" s="115" t="s">
        <v>369</v>
      </c>
      <c r="D388" s="12"/>
      <c r="E388" s="31"/>
      <c r="F388" s="31"/>
      <c r="G388" s="31"/>
      <c r="H388" s="31"/>
      <c r="I388" s="114" t="s">
        <v>366</v>
      </c>
      <c r="J388" s="31"/>
      <c r="K388" s="31"/>
      <c r="L388" s="31"/>
      <c r="M388" s="31"/>
    </row>
    <row r="389" ht="45.0" customHeight="1">
      <c r="A389" s="17" t="s">
        <v>370</v>
      </c>
      <c r="B389" s="114" t="s">
        <v>242</v>
      </c>
      <c r="C389" s="115" t="s">
        <v>243</v>
      </c>
      <c r="D389" s="12"/>
      <c r="E389" s="20" t="s">
        <v>206</v>
      </c>
      <c r="F389" s="21">
        <v>0.8680555555555556</v>
      </c>
      <c r="G389" s="116">
        <v>1.0</v>
      </c>
      <c r="H389" s="117" t="s">
        <v>489</v>
      </c>
      <c r="I389" s="118" t="s">
        <v>334</v>
      </c>
      <c r="J389" s="119">
        <v>21.0</v>
      </c>
      <c r="K389" s="119">
        <v>21.0</v>
      </c>
      <c r="L389" s="119">
        <v>21.0</v>
      </c>
      <c r="M389" s="116">
        <v>3.0</v>
      </c>
    </row>
    <row r="390" ht="37.5" customHeight="1">
      <c r="A390" s="17" t="s">
        <v>372</v>
      </c>
      <c r="B390" s="114" t="s">
        <v>62</v>
      </c>
      <c r="C390" s="115" t="s">
        <v>373</v>
      </c>
      <c r="D390" s="12"/>
      <c r="E390" s="100"/>
      <c r="F390" s="100"/>
      <c r="G390" s="31"/>
      <c r="H390" s="100"/>
      <c r="I390" s="118" t="s">
        <v>259</v>
      </c>
      <c r="J390" s="31"/>
      <c r="K390" s="31"/>
      <c r="L390" s="31"/>
      <c r="M390" s="31"/>
    </row>
    <row r="391" ht="37.5" customHeight="1">
      <c r="A391" s="17" t="s">
        <v>374</v>
      </c>
      <c r="B391" s="114" t="s">
        <v>361</v>
      </c>
      <c r="C391" s="115" t="s">
        <v>209</v>
      </c>
      <c r="D391" s="12"/>
      <c r="E391" s="100"/>
      <c r="F391" s="100"/>
      <c r="G391" s="116">
        <v>0.0</v>
      </c>
      <c r="H391" s="100"/>
      <c r="I391" s="118" t="s">
        <v>342</v>
      </c>
      <c r="J391" s="119">
        <v>16.0</v>
      </c>
      <c r="K391" s="119">
        <v>14.0</v>
      </c>
      <c r="L391" s="119">
        <v>13.0</v>
      </c>
      <c r="M391" s="116">
        <v>0.0</v>
      </c>
    </row>
    <row r="392" ht="37.5" customHeight="1">
      <c r="A392" s="17" t="s">
        <v>375</v>
      </c>
      <c r="B392" s="114" t="s">
        <v>350</v>
      </c>
      <c r="C392" s="115" t="s">
        <v>238</v>
      </c>
      <c r="D392" s="12"/>
      <c r="E392" s="31"/>
      <c r="F392" s="31"/>
      <c r="G392" s="31"/>
      <c r="H392" s="31"/>
      <c r="I392" s="118" t="s">
        <v>350</v>
      </c>
      <c r="J392" s="31"/>
      <c r="K392" s="31"/>
      <c r="L392" s="31"/>
      <c r="M392" s="31"/>
    </row>
    <row r="393" ht="37.5" customHeight="1">
      <c r="A393" s="17" t="s">
        <v>376</v>
      </c>
      <c r="B393" s="114" t="s">
        <v>332</v>
      </c>
      <c r="C393" s="115" t="s">
        <v>377</v>
      </c>
      <c r="D393" s="12"/>
      <c r="E393" s="32" t="s">
        <v>206</v>
      </c>
      <c r="F393" s="33">
        <v>0.9027777777777778</v>
      </c>
      <c r="G393" s="124">
        <v>0.0</v>
      </c>
      <c r="H393" s="125" t="s">
        <v>490</v>
      </c>
      <c r="I393" s="114" t="s">
        <v>347</v>
      </c>
      <c r="J393" s="126">
        <v>9.0</v>
      </c>
      <c r="K393" s="126">
        <v>18.0</v>
      </c>
      <c r="L393" s="126">
        <v>23.0</v>
      </c>
      <c r="M393" s="124">
        <v>1.0</v>
      </c>
    </row>
    <row r="394" ht="37.5" customHeight="1">
      <c r="A394" s="17" t="s">
        <v>379</v>
      </c>
      <c r="B394" s="114" t="s">
        <v>265</v>
      </c>
      <c r="C394" s="115" t="s">
        <v>310</v>
      </c>
      <c r="D394" s="12"/>
      <c r="E394" s="100"/>
      <c r="F394" s="100"/>
      <c r="G394" s="31"/>
      <c r="H394" s="100"/>
      <c r="I394" s="114" t="s">
        <v>270</v>
      </c>
      <c r="J394" s="31"/>
      <c r="K394" s="31"/>
      <c r="L394" s="31"/>
      <c r="M394" s="31"/>
    </row>
    <row r="395" ht="37.5" customHeight="1">
      <c r="A395" s="17" t="s">
        <v>380</v>
      </c>
      <c r="B395" s="114" t="s">
        <v>366</v>
      </c>
      <c r="C395" s="115" t="s">
        <v>381</v>
      </c>
      <c r="D395" s="12"/>
      <c r="E395" s="100"/>
      <c r="F395" s="100"/>
      <c r="G395" s="124">
        <v>1.0</v>
      </c>
      <c r="H395" s="100"/>
      <c r="I395" s="114" t="s">
        <v>345</v>
      </c>
      <c r="J395" s="126">
        <v>21.0</v>
      </c>
      <c r="K395" s="126">
        <v>21.0</v>
      </c>
      <c r="L395" s="126">
        <v>22.0</v>
      </c>
      <c r="M395" s="124">
        <v>2.0</v>
      </c>
    </row>
    <row r="396" ht="37.5" customHeight="1">
      <c r="A396" s="17" t="s">
        <v>382</v>
      </c>
      <c r="B396" s="114" t="s">
        <v>335</v>
      </c>
      <c r="C396" s="115" t="s">
        <v>383</v>
      </c>
      <c r="D396" s="12"/>
      <c r="E396" s="31"/>
      <c r="F396" s="31"/>
      <c r="G396" s="31"/>
      <c r="H396" s="31"/>
      <c r="I396" s="114" t="s">
        <v>335</v>
      </c>
      <c r="J396" s="31"/>
      <c r="K396" s="31"/>
      <c r="L396" s="31"/>
      <c r="M396" s="31"/>
    </row>
    <row r="397" ht="45.0" customHeight="1">
      <c r="A397" s="6"/>
      <c r="B397" s="2"/>
      <c r="C397" s="2"/>
      <c r="D397" s="2"/>
      <c r="E397" s="2"/>
      <c r="F397" s="2"/>
      <c r="G397" s="2"/>
      <c r="H397" s="2"/>
      <c r="J397" s="7" t="s">
        <v>2</v>
      </c>
    </row>
    <row r="398" ht="37.5" customHeight="1">
      <c r="A398" s="8" t="s">
        <v>3</v>
      </c>
      <c r="B398" s="8" t="s">
        <v>4</v>
      </c>
      <c r="C398" s="8" t="s">
        <v>5</v>
      </c>
      <c r="E398" s="9"/>
      <c r="F398" s="9"/>
      <c r="G398" s="112" t="s">
        <v>6</v>
      </c>
      <c r="H398" s="11" t="s">
        <v>491</v>
      </c>
      <c r="I398" s="12"/>
      <c r="J398" s="113">
        <v>1.0</v>
      </c>
      <c r="K398" s="113">
        <v>2.0</v>
      </c>
      <c r="L398" s="113">
        <v>3.0</v>
      </c>
      <c r="M398" s="10" t="s">
        <v>8</v>
      </c>
    </row>
    <row r="399" ht="37.5" customHeight="1">
      <c r="A399" s="17" t="s">
        <v>328</v>
      </c>
      <c r="B399" s="114" t="s">
        <v>329</v>
      </c>
      <c r="C399" s="115" t="s">
        <v>330</v>
      </c>
      <c r="D399" s="12"/>
      <c r="E399" s="20" t="s">
        <v>206</v>
      </c>
      <c r="F399" s="21">
        <v>0.7291666666666666</v>
      </c>
      <c r="G399" s="116">
        <v>1.0</v>
      </c>
      <c r="H399" s="117" t="s">
        <v>492</v>
      </c>
      <c r="I399" s="118" t="s">
        <v>259</v>
      </c>
      <c r="J399" s="119">
        <v>21.0</v>
      </c>
      <c r="K399" s="119">
        <v>21.0</v>
      </c>
      <c r="L399" s="119">
        <v>23.0</v>
      </c>
      <c r="M399" s="116">
        <v>3.0</v>
      </c>
    </row>
    <row r="400" ht="37.5" customHeight="1">
      <c r="A400" s="17" t="s">
        <v>333</v>
      </c>
      <c r="B400" s="114" t="s">
        <v>334</v>
      </c>
      <c r="C400" s="115" t="s">
        <v>272</v>
      </c>
      <c r="D400" s="12"/>
      <c r="E400" s="100"/>
      <c r="F400" s="100"/>
      <c r="G400" s="31"/>
      <c r="H400" s="100"/>
      <c r="I400" s="118" t="s">
        <v>347</v>
      </c>
      <c r="J400" s="31"/>
      <c r="K400" s="31"/>
      <c r="L400" s="31"/>
      <c r="M400" s="31"/>
    </row>
    <row r="401" ht="37.5" customHeight="1">
      <c r="A401" s="17" t="s">
        <v>336</v>
      </c>
      <c r="B401" s="114" t="s">
        <v>259</v>
      </c>
      <c r="C401" s="115" t="s">
        <v>264</v>
      </c>
      <c r="D401" s="12"/>
      <c r="E401" s="100"/>
      <c r="F401" s="100"/>
      <c r="G401" s="116">
        <v>0.0</v>
      </c>
      <c r="H401" s="100"/>
      <c r="I401" s="118" t="s">
        <v>280</v>
      </c>
      <c r="J401" s="119">
        <v>13.0</v>
      </c>
      <c r="K401" s="119">
        <v>11.0</v>
      </c>
      <c r="L401" s="119">
        <v>21.0</v>
      </c>
      <c r="M401" s="116">
        <v>0.0</v>
      </c>
    </row>
    <row r="402" ht="37.5" customHeight="1">
      <c r="A402" s="17" t="s">
        <v>337</v>
      </c>
      <c r="B402" s="114" t="s">
        <v>338</v>
      </c>
      <c r="C402" s="115" t="s">
        <v>339</v>
      </c>
      <c r="D402" s="12"/>
      <c r="E402" s="31"/>
      <c r="F402" s="31"/>
      <c r="G402" s="31"/>
      <c r="H402" s="31"/>
      <c r="I402" s="118" t="s">
        <v>335</v>
      </c>
      <c r="J402" s="31"/>
      <c r="K402" s="31"/>
      <c r="L402" s="31"/>
      <c r="M402" s="31"/>
    </row>
    <row r="403" ht="37.5" customHeight="1">
      <c r="A403" s="17" t="s">
        <v>341</v>
      </c>
      <c r="B403" s="114" t="s">
        <v>342</v>
      </c>
      <c r="C403" s="115" t="s">
        <v>343</v>
      </c>
      <c r="D403" s="12"/>
      <c r="E403" s="32" t="s">
        <v>206</v>
      </c>
      <c r="F403" s="33">
        <v>0.7638888888888888</v>
      </c>
      <c r="G403" s="124">
        <v>0.0</v>
      </c>
      <c r="H403" s="125" t="s">
        <v>493</v>
      </c>
      <c r="I403" s="114" t="s">
        <v>292</v>
      </c>
      <c r="J403" s="126">
        <v>15.0</v>
      </c>
      <c r="K403" s="126">
        <v>5.0</v>
      </c>
      <c r="L403" s="126">
        <v>12.0</v>
      </c>
      <c r="M403" s="124">
        <v>0.0</v>
      </c>
    </row>
    <row r="404" ht="37.5" customHeight="1">
      <c r="A404" s="17" t="s">
        <v>346</v>
      </c>
      <c r="B404" s="114" t="s">
        <v>347</v>
      </c>
      <c r="C404" s="115" t="s">
        <v>348</v>
      </c>
      <c r="D404" s="12"/>
      <c r="E404" s="100"/>
      <c r="F404" s="100"/>
      <c r="G404" s="31"/>
      <c r="H404" s="100"/>
      <c r="I404" s="114" t="s">
        <v>242</v>
      </c>
      <c r="J404" s="31"/>
      <c r="K404" s="31"/>
      <c r="L404" s="31"/>
      <c r="M404" s="31"/>
    </row>
    <row r="405" ht="37.5" customHeight="1">
      <c r="A405" s="17" t="s">
        <v>349</v>
      </c>
      <c r="B405" s="114" t="s">
        <v>20</v>
      </c>
      <c r="C405" s="115" t="s">
        <v>87</v>
      </c>
      <c r="D405" s="12"/>
      <c r="E405" s="100"/>
      <c r="F405" s="100"/>
      <c r="G405" s="124">
        <v>1.0</v>
      </c>
      <c r="H405" s="100"/>
      <c r="I405" s="114" t="s">
        <v>350</v>
      </c>
      <c r="J405" s="126">
        <v>21.0</v>
      </c>
      <c r="K405" s="126">
        <v>21.0</v>
      </c>
      <c r="L405" s="126">
        <v>21.0</v>
      </c>
      <c r="M405" s="124">
        <v>3.0</v>
      </c>
    </row>
    <row r="406" ht="37.5" customHeight="1">
      <c r="A406" s="17" t="s">
        <v>351</v>
      </c>
      <c r="B406" s="114" t="s">
        <v>352</v>
      </c>
      <c r="C406" s="115" t="s">
        <v>353</v>
      </c>
      <c r="D406" s="12"/>
      <c r="E406" s="31"/>
      <c r="F406" s="31"/>
      <c r="G406" s="31"/>
      <c r="H406" s="31"/>
      <c r="I406" s="114" t="s">
        <v>332</v>
      </c>
      <c r="J406" s="31"/>
      <c r="K406" s="31"/>
      <c r="L406" s="31"/>
      <c r="M406" s="31"/>
    </row>
    <row r="407" ht="37.5" customHeight="1">
      <c r="A407" s="17" t="s">
        <v>354</v>
      </c>
      <c r="B407" s="114" t="s">
        <v>355</v>
      </c>
      <c r="C407" s="115" t="s">
        <v>356</v>
      </c>
      <c r="D407" s="12"/>
      <c r="E407" s="20" t="s">
        <v>206</v>
      </c>
      <c r="F407" s="21">
        <v>0.7986111111111112</v>
      </c>
      <c r="G407" s="116">
        <v>1.0</v>
      </c>
      <c r="H407" s="117" t="s">
        <v>494</v>
      </c>
      <c r="I407" s="118" t="s">
        <v>251</v>
      </c>
      <c r="J407" s="119">
        <v>21.0</v>
      </c>
      <c r="K407" s="119">
        <v>21.0</v>
      </c>
      <c r="L407" s="119">
        <v>21.0</v>
      </c>
      <c r="M407" s="116">
        <v>3.0</v>
      </c>
    </row>
    <row r="408" ht="45.0" customHeight="1">
      <c r="A408" s="17" t="s">
        <v>358</v>
      </c>
      <c r="B408" s="114" t="s">
        <v>280</v>
      </c>
      <c r="C408" s="115" t="s">
        <v>305</v>
      </c>
      <c r="D408" s="12"/>
      <c r="E408" s="100"/>
      <c r="F408" s="100"/>
      <c r="G408" s="31"/>
      <c r="H408" s="100"/>
      <c r="I408" s="118" t="s">
        <v>340</v>
      </c>
      <c r="J408" s="31"/>
      <c r="K408" s="31"/>
      <c r="L408" s="31"/>
      <c r="M408" s="31"/>
    </row>
    <row r="409" ht="37.5" customHeight="1">
      <c r="A409" s="17" t="s">
        <v>359</v>
      </c>
      <c r="B409" s="114" t="s">
        <v>360</v>
      </c>
      <c r="C409" s="115" t="s">
        <v>67</v>
      </c>
      <c r="D409" s="12"/>
      <c r="E409" s="100"/>
      <c r="F409" s="100"/>
      <c r="G409" s="116">
        <v>0.0</v>
      </c>
      <c r="H409" s="100"/>
      <c r="I409" s="118" t="s">
        <v>352</v>
      </c>
      <c r="J409" s="119">
        <v>10.0</v>
      </c>
      <c r="K409" s="119">
        <v>17.0</v>
      </c>
      <c r="L409" s="119">
        <v>15.0</v>
      </c>
      <c r="M409" s="116">
        <v>0.0</v>
      </c>
    </row>
    <row r="410" ht="37.5" customHeight="1">
      <c r="A410" s="17" t="s">
        <v>362</v>
      </c>
      <c r="B410" s="114" t="s">
        <v>292</v>
      </c>
      <c r="C410" s="115" t="s">
        <v>308</v>
      </c>
      <c r="D410" s="12"/>
      <c r="E410" s="31"/>
      <c r="F410" s="31"/>
      <c r="G410" s="31"/>
      <c r="H410" s="31"/>
      <c r="I410" s="118" t="s">
        <v>361</v>
      </c>
      <c r="J410" s="31"/>
      <c r="K410" s="31"/>
      <c r="L410" s="31"/>
      <c r="M410" s="31"/>
    </row>
    <row r="411" ht="37.5" customHeight="1">
      <c r="A411" s="17" t="s">
        <v>363</v>
      </c>
      <c r="B411" s="114" t="s">
        <v>270</v>
      </c>
      <c r="C411" s="115" t="s">
        <v>288</v>
      </c>
      <c r="D411" s="12"/>
      <c r="E411" s="32" t="s">
        <v>206</v>
      </c>
      <c r="F411" s="33">
        <v>0.8333333333333334</v>
      </c>
      <c r="G411" s="124">
        <v>1.0</v>
      </c>
      <c r="H411" s="125" t="s">
        <v>495</v>
      </c>
      <c r="I411" s="114" t="s">
        <v>334</v>
      </c>
      <c r="J411" s="126">
        <v>21.0</v>
      </c>
      <c r="K411" s="126">
        <v>21.0</v>
      </c>
      <c r="L411" s="126">
        <v>21.0</v>
      </c>
      <c r="M411" s="124">
        <v>2.0</v>
      </c>
    </row>
    <row r="412" ht="37.5" customHeight="1">
      <c r="A412" s="17" t="s">
        <v>365</v>
      </c>
      <c r="B412" s="114" t="s">
        <v>251</v>
      </c>
      <c r="C412" s="115" t="s">
        <v>282</v>
      </c>
      <c r="D412" s="12"/>
      <c r="E412" s="100"/>
      <c r="F412" s="100"/>
      <c r="G412" s="31"/>
      <c r="H412" s="100"/>
      <c r="I412" s="114" t="s">
        <v>355</v>
      </c>
      <c r="J412" s="31"/>
      <c r="K412" s="31"/>
      <c r="L412" s="31"/>
      <c r="M412" s="31"/>
    </row>
    <row r="413" ht="37.5" customHeight="1">
      <c r="A413" s="17" t="s">
        <v>367</v>
      </c>
      <c r="B413" s="114" t="s">
        <v>340</v>
      </c>
      <c r="C413" s="115" t="s">
        <v>276</v>
      </c>
      <c r="D413" s="12"/>
      <c r="E413" s="100"/>
      <c r="F413" s="100"/>
      <c r="G413" s="124">
        <v>0.0</v>
      </c>
      <c r="H413" s="100"/>
      <c r="I413" s="114" t="s">
        <v>360</v>
      </c>
      <c r="J413" s="126">
        <v>23.0</v>
      </c>
      <c r="K413" s="126">
        <v>13.0</v>
      </c>
      <c r="L413" s="126">
        <v>16.0</v>
      </c>
      <c r="M413" s="124">
        <v>1.0</v>
      </c>
    </row>
    <row r="414" ht="37.5" customHeight="1">
      <c r="A414" s="17" t="s">
        <v>368</v>
      </c>
      <c r="B414" s="114" t="s">
        <v>345</v>
      </c>
      <c r="C414" s="115" t="s">
        <v>369</v>
      </c>
      <c r="D414" s="12"/>
      <c r="E414" s="31"/>
      <c r="F414" s="31"/>
      <c r="G414" s="31"/>
      <c r="H414" s="31"/>
      <c r="I414" s="114" t="s">
        <v>270</v>
      </c>
      <c r="J414" s="31"/>
      <c r="K414" s="31"/>
      <c r="L414" s="31"/>
      <c r="M414" s="31"/>
    </row>
    <row r="415" ht="37.5" customHeight="1">
      <c r="A415" s="17" t="s">
        <v>370</v>
      </c>
      <c r="B415" s="114" t="s">
        <v>242</v>
      </c>
      <c r="C415" s="115" t="s">
        <v>243</v>
      </c>
      <c r="D415" s="12"/>
      <c r="E415" s="20" t="s">
        <v>206</v>
      </c>
      <c r="F415" s="21">
        <v>0.8680555555555556</v>
      </c>
      <c r="G415" s="116">
        <v>0.0</v>
      </c>
      <c r="H415" s="117" t="s">
        <v>496</v>
      </c>
      <c r="I415" s="118" t="s">
        <v>342</v>
      </c>
      <c r="J415" s="119">
        <v>17.0</v>
      </c>
      <c r="K415" s="119">
        <v>17.0</v>
      </c>
      <c r="L415" s="119">
        <v>17.0</v>
      </c>
      <c r="M415" s="116">
        <v>0.0</v>
      </c>
    </row>
    <row r="416" ht="37.5" customHeight="1">
      <c r="A416" s="17" t="s">
        <v>372</v>
      </c>
      <c r="B416" s="114" t="s">
        <v>62</v>
      </c>
      <c r="C416" s="115" t="s">
        <v>373</v>
      </c>
      <c r="D416" s="12"/>
      <c r="E416" s="100"/>
      <c r="F416" s="100"/>
      <c r="G416" s="31"/>
      <c r="H416" s="100"/>
      <c r="I416" s="118" t="s">
        <v>265</v>
      </c>
      <c r="J416" s="31"/>
      <c r="K416" s="31"/>
      <c r="L416" s="31"/>
      <c r="M416" s="31"/>
    </row>
    <row r="417" ht="37.5" customHeight="1">
      <c r="A417" s="17" t="s">
        <v>374</v>
      </c>
      <c r="B417" s="114" t="s">
        <v>361</v>
      </c>
      <c r="C417" s="115" t="s">
        <v>209</v>
      </c>
      <c r="D417" s="12"/>
      <c r="E417" s="100"/>
      <c r="F417" s="100"/>
      <c r="G417" s="116">
        <v>1.0</v>
      </c>
      <c r="H417" s="100"/>
      <c r="I417" s="118" t="s">
        <v>20</v>
      </c>
      <c r="J417" s="119">
        <v>21.0</v>
      </c>
      <c r="K417" s="119">
        <v>21.0</v>
      </c>
      <c r="L417" s="119">
        <v>21.0</v>
      </c>
      <c r="M417" s="116">
        <v>3.0</v>
      </c>
    </row>
    <row r="418" ht="37.5" customHeight="1">
      <c r="A418" s="17" t="s">
        <v>375</v>
      </c>
      <c r="B418" s="114" t="s">
        <v>350</v>
      </c>
      <c r="C418" s="115" t="s">
        <v>238</v>
      </c>
      <c r="D418" s="12"/>
      <c r="E418" s="31"/>
      <c r="F418" s="31"/>
      <c r="G418" s="31"/>
      <c r="H418" s="31"/>
      <c r="I418" s="118" t="s">
        <v>345</v>
      </c>
      <c r="J418" s="31"/>
      <c r="K418" s="31"/>
      <c r="L418" s="31"/>
      <c r="M418" s="31"/>
    </row>
    <row r="419" ht="45.0" customHeight="1">
      <c r="A419" s="17" t="s">
        <v>376</v>
      </c>
      <c r="B419" s="114" t="s">
        <v>332</v>
      </c>
      <c r="C419" s="115" t="s">
        <v>377</v>
      </c>
      <c r="D419" s="12"/>
      <c r="E419" s="32" t="s">
        <v>206</v>
      </c>
      <c r="F419" s="33">
        <v>0.9027777777777778</v>
      </c>
      <c r="G419" s="124">
        <v>0.0</v>
      </c>
      <c r="H419" s="125" t="s">
        <v>497</v>
      </c>
      <c r="I419" s="114" t="s">
        <v>329</v>
      </c>
      <c r="J419" s="126">
        <v>12.0</v>
      </c>
      <c r="K419" s="126">
        <v>13.0</v>
      </c>
      <c r="L419" s="126">
        <v>21.0</v>
      </c>
      <c r="M419" s="124">
        <v>1.0</v>
      </c>
    </row>
    <row r="420" ht="37.5" customHeight="1">
      <c r="A420" s="17" t="s">
        <v>379</v>
      </c>
      <c r="B420" s="114" t="s">
        <v>265</v>
      </c>
      <c r="C420" s="115" t="s">
        <v>310</v>
      </c>
      <c r="D420" s="12"/>
      <c r="E420" s="100"/>
      <c r="F420" s="100"/>
      <c r="G420" s="31"/>
      <c r="H420" s="100"/>
      <c r="I420" s="114" t="s">
        <v>62</v>
      </c>
      <c r="J420" s="31"/>
      <c r="K420" s="31"/>
      <c r="L420" s="31"/>
      <c r="M420" s="31"/>
    </row>
    <row r="421" ht="37.5" customHeight="1">
      <c r="A421" s="17" t="s">
        <v>380</v>
      </c>
      <c r="B421" s="114" t="s">
        <v>366</v>
      </c>
      <c r="C421" s="115" t="s">
        <v>381</v>
      </c>
      <c r="D421" s="12"/>
      <c r="E421" s="100"/>
      <c r="F421" s="100"/>
      <c r="G421" s="124">
        <v>1.0</v>
      </c>
      <c r="H421" s="100"/>
      <c r="I421" s="114" t="s">
        <v>338</v>
      </c>
      <c r="J421" s="126">
        <v>21.0</v>
      </c>
      <c r="K421" s="126">
        <v>21.0</v>
      </c>
      <c r="L421" s="126">
        <v>13.0</v>
      </c>
      <c r="M421" s="124">
        <v>2.0</v>
      </c>
    </row>
    <row r="422" ht="37.5" customHeight="1">
      <c r="A422" s="17" t="s">
        <v>382</v>
      </c>
      <c r="B422" s="114" t="s">
        <v>335</v>
      </c>
      <c r="C422" s="115" t="s">
        <v>383</v>
      </c>
      <c r="D422" s="12"/>
      <c r="E422" s="31"/>
      <c r="F422" s="31"/>
      <c r="G422" s="31"/>
      <c r="H422" s="31"/>
      <c r="I422" s="114" t="s">
        <v>366</v>
      </c>
      <c r="J422" s="31"/>
      <c r="K422" s="31"/>
      <c r="L422" s="31"/>
      <c r="M422" s="31"/>
    </row>
    <row r="423" ht="37.5" customHeight="1">
      <c r="A423" s="6"/>
      <c r="B423" s="2"/>
      <c r="C423" s="2"/>
      <c r="D423" s="2"/>
      <c r="E423" s="2"/>
      <c r="F423" s="2"/>
      <c r="G423" s="2"/>
      <c r="H423" s="2"/>
      <c r="J423" s="7" t="s">
        <v>2</v>
      </c>
    </row>
    <row r="424" ht="45.0" customHeight="1">
      <c r="A424" s="8" t="s">
        <v>3</v>
      </c>
      <c r="B424" s="8" t="s">
        <v>4</v>
      </c>
      <c r="C424" s="8" t="s">
        <v>5</v>
      </c>
      <c r="E424" s="9"/>
      <c r="F424" s="9"/>
      <c r="G424" s="112" t="s">
        <v>6</v>
      </c>
      <c r="H424" s="11" t="s">
        <v>498</v>
      </c>
      <c r="I424" s="12"/>
      <c r="J424" s="113">
        <v>1.0</v>
      </c>
      <c r="K424" s="113">
        <v>2.0</v>
      </c>
      <c r="L424" s="113">
        <v>3.0</v>
      </c>
      <c r="M424" s="10" t="s">
        <v>8</v>
      </c>
    </row>
    <row r="425" ht="37.5" customHeight="1">
      <c r="A425" s="17" t="s">
        <v>328</v>
      </c>
      <c r="B425" s="114" t="s">
        <v>329</v>
      </c>
      <c r="C425" s="115" t="s">
        <v>330</v>
      </c>
      <c r="D425" s="12"/>
      <c r="E425" s="20" t="s">
        <v>206</v>
      </c>
      <c r="F425" s="21">
        <v>0.7291666666666666</v>
      </c>
      <c r="G425" s="116">
        <v>1.0</v>
      </c>
      <c r="H425" s="117" t="s">
        <v>499</v>
      </c>
      <c r="I425" s="118" t="s">
        <v>329</v>
      </c>
      <c r="J425" s="119">
        <v>21.0</v>
      </c>
      <c r="K425" s="119">
        <v>18.0</v>
      </c>
      <c r="L425" s="119">
        <v>22.0</v>
      </c>
      <c r="M425" s="116">
        <v>2.0</v>
      </c>
    </row>
    <row r="426" ht="37.5" customHeight="1">
      <c r="A426" s="17" t="s">
        <v>333</v>
      </c>
      <c r="B426" s="114" t="s">
        <v>334</v>
      </c>
      <c r="C426" s="115" t="s">
        <v>272</v>
      </c>
      <c r="D426" s="12"/>
      <c r="E426" s="100"/>
      <c r="F426" s="100"/>
      <c r="G426" s="31"/>
      <c r="H426" s="100"/>
      <c r="I426" s="118" t="s">
        <v>342</v>
      </c>
      <c r="J426" s="31"/>
      <c r="K426" s="31"/>
      <c r="L426" s="31"/>
      <c r="M426" s="31"/>
    </row>
    <row r="427" ht="37.5" customHeight="1">
      <c r="A427" s="17" t="s">
        <v>336</v>
      </c>
      <c r="B427" s="114" t="s">
        <v>259</v>
      </c>
      <c r="C427" s="115" t="s">
        <v>264</v>
      </c>
      <c r="D427" s="12"/>
      <c r="E427" s="100"/>
      <c r="F427" s="100"/>
      <c r="G427" s="116">
        <v>0.0</v>
      </c>
      <c r="H427" s="100"/>
      <c r="I427" s="118" t="s">
        <v>334</v>
      </c>
      <c r="J427" s="119">
        <v>14.0</v>
      </c>
      <c r="K427" s="119">
        <v>21.0</v>
      </c>
      <c r="L427" s="119">
        <v>20.0</v>
      </c>
      <c r="M427" s="116">
        <v>1.0</v>
      </c>
    </row>
    <row r="428" ht="37.5" customHeight="1">
      <c r="A428" s="17" t="s">
        <v>337</v>
      </c>
      <c r="B428" s="114" t="s">
        <v>338</v>
      </c>
      <c r="C428" s="115" t="s">
        <v>339</v>
      </c>
      <c r="D428" s="12"/>
      <c r="E428" s="31"/>
      <c r="F428" s="31"/>
      <c r="G428" s="31"/>
      <c r="H428" s="31"/>
      <c r="I428" s="118" t="s">
        <v>347</v>
      </c>
      <c r="J428" s="31"/>
      <c r="K428" s="31"/>
      <c r="L428" s="31"/>
      <c r="M428" s="31"/>
    </row>
    <row r="429" ht="37.5" customHeight="1">
      <c r="A429" s="17" t="s">
        <v>341</v>
      </c>
      <c r="B429" s="114" t="s">
        <v>342</v>
      </c>
      <c r="C429" s="115" t="s">
        <v>343</v>
      </c>
      <c r="D429" s="12"/>
      <c r="E429" s="32" t="s">
        <v>206</v>
      </c>
      <c r="F429" s="33">
        <v>0.7638888888888888</v>
      </c>
      <c r="G429" s="124">
        <v>0.0</v>
      </c>
      <c r="H429" s="125" t="s">
        <v>500</v>
      </c>
      <c r="I429" s="114" t="s">
        <v>350</v>
      </c>
      <c r="J429" s="126">
        <v>19.0</v>
      </c>
      <c r="K429" s="126">
        <v>12.0</v>
      </c>
      <c r="L429" s="126">
        <v>21.0</v>
      </c>
      <c r="M429" s="124">
        <v>1.0</v>
      </c>
    </row>
    <row r="430" ht="37.5" customHeight="1">
      <c r="A430" s="17" t="s">
        <v>346</v>
      </c>
      <c r="B430" s="114" t="s">
        <v>347</v>
      </c>
      <c r="C430" s="115" t="s">
        <v>348</v>
      </c>
      <c r="D430" s="12"/>
      <c r="E430" s="100"/>
      <c r="F430" s="100"/>
      <c r="G430" s="31"/>
      <c r="H430" s="100"/>
      <c r="I430" s="114" t="s">
        <v>366</v>
      </c>
      <c r="J430" s="31"/>
      <c r="K430" s="31"/>
      <c r="L430" s="31"/>
      <c r="M430" s="31"/>
    </row>
    <row r="431" ht="37.5" customHeight="1">
      <c r="A431" s="17" t="s">
        <v>349</v>
      </c>
      <c r="B431" s="114" t="s">
        <v>20</v>
      </c>
      <c r="C431" s="115" t="s">
        <v>87</v>
      </c>
      <c r="D431" s="12"/>
      <c r="E431" s="100"/>
      <c r="F431" s="100"/>
      <c r="G431" s="124">
        <v>1.0</v>
      </c>
      <c r="H431" s="100"/>
      <c r="I431" s="114" t="s">
        <v>265</v>
      </c>
      <c r="J431" s="126">
        <v>21.0</v>
      </c>
      <c r="K431" s="126">
        <v>21.0</v>
      </c>
      <c r="L431" s="126">
        <v>14.0</v>
      </c>
      <c r="M431" s="124">
        <v>2.0</v>
      </c>
    </row>
    <row r="432" ht="45.0" customHeight="1">
      <c r="A432" s="17" t="s">
        <v>351</v>
      </c>
      <c r="B432" s="114" t="s">
        <v>352</v>
      </c>
      <c r="C432" s="115" t="s">
        <v>353</v>
      </c>
      <c r="D432" s="12"/>
      <c r="E432" s="31"/>
      <c r="F432" s="31"/>
      <c r="G432" s="31"/>
      <c r="H432" s="31"/>
      <c r="I432" s="114" t="s">
        <v>335</v>
      </c>
      <c r="J432" s="31"/>
      <c r="K432" s="31"/>
      <c r="L432" s="31"/>
      <c r="M432" s="31"/>
    </row>
    <row r="433" ht="37.5" customHeight="1">
      <c r="A433" s="17" t="s">
        <v>354</v>
      </c>
      <c r="B433" s="114" t="s">
        <v>355</v>
      </c>
      <c r="C433" s="115" t="s">
        <v>356</v>
      </c>
      <c r="D433" s="12"/>
      <c r="E433" s="20" t="s">
        <v>206</v>
      </c>
      <c r="F433" s="21">
        <v>0.7986111111111112</v>
      </c>
      <c r="G433" s="116">
        <v>0.0</v>
      </c>
      <c r="H433" s="117" t="s">
        <v>501</v>
      </c>
      <c r="I433" s="118" t="s">
        <v>355</v>
      </c>
      <c r="J433" s="119">
        <v>19.0</v>
      </c>
      <c r="K433" s="119">
        <v>21.0</v>
      </c>
      <c r="L433" s="119">
        <v>22.0</v>
      </c>
      <c r="M433" s="116">
        <v>0.0</v>
      </c>
    </row>
    <row r="434" ht="37.5" customHeight="1">
      <c r="A434" s="17" t="s">
        <v>358</v>
      </c>
      <c r="B434" s="114" t="s">
        <v>280</v>
      </c>
      <c r="C434" s="115" t="s">
        <v>305</v>
      </c>
      <c r="D434" s="12"/>
      <c r="E434" s="100"/>
      <c r="F434" s="100"/>
      <c r="G434" s="31"/>
      <c r="H434" s="100"/>
      <c r="I434" s="118" t="s">
        <v>280</v>
      </c>
      <c r="J434" s="31"/>
      <c r="K434" s="31"/>
      <c r="L434" s="31"/>
      <c r="M434" s="31"/>
    </row>
    <row r="435" ht="45.0" customHeight="1">
      <c r="A435" s="17" t="s">
        <v>359</v>
      </c>
      <c r="B435" s="114" t="s">
        <v>360</v>
      </c>
      <c r="C435" s="115" t="s">
        <v>67</v>
      </c>
      <c r="D435" s="12"/>
      <c r="E435" s="100"/>
      <c r="F435" s="100"/>
      <c r="G435" s="116">
        <v>1.0</v>
      </c>
      <c r="H435" s="100"/>
      <c r="I435" s="118" t="s">
        <v>360</v>
      </c>
      <c r="J435" s="119">
        <v>21.0</v>
      </c>
      <c r="K435" s="119">
        <v>23.0</v>
      </c>
      <c r="L435" s="119">
        <v>23.0</v>
      </c>
      <c r="M435" s="116">
        <v>3.0</v>
      </c>
    </row>
    <row r="436" ht="37.5" customHeight="1">
      <c r="A436" s="17" t="s">
        <v>362</v>
      </c>
      <c r="B436" s="114" t="s">
        <v>292</v>
      </c>
      <c r="C436" s="115" t="s">
        <v>308</v>
      </c>
      <c r="D436" s="12"/>
      <c r="E436" s="31"/>
      <c r="F436" s="31"/>
      <c r="G436" s="31"/>
      <c r="H436" s="31"/>
      <c r="I436" s="118" t="s">
        <v>251</v>
      </c>
      <c r="J436" s="31"/>
      <c r="K436" s="31"/>
      <c r="L436" s="31"/>
      <c r="M436" s="31"/>
    </row>
    <row r="437" ht="37.5" customHeight="1">
      <c r="A437" s="17" t="s">
        <v>363</v>
      </c>
      <c r="B437" s="114" t="s">
        <v>270</v>
      </c>
      <c r="C437" s="115" t="s">
        <v>288</v>
      </c>
      <c r="D437" s="12"/>
      <c r="E437" s="32" t="s">
        <v>206</v>
      </c>
      <c r="F437" s="33">
        <v>0.8333333333333334</v>
      </c>
      <c r="G437" s="124">
        <v>0.0</v>
      </c>
      <c r="H437" s="125" t="s">
        <v>502</v>
      </c>
      <c r="I437" s="114" t="s">
        <v>345</v>
      </c>
      <c r="J437" s="126">
        <v>21.0</v>
      </c>
      <c r="K437" s="126">
        <v>20.0</v>
      </c>
      <c r="L437" s="126">
        <v>17.0</v>
      </c>
      <c r="M437" s="124">
        <v>1.0</v>
      </c>
    </row>
    <row r="438" ht="37.5" customHeight="1">
      <c r="A438" s="17" t="s">
        <v>365</v>
      </c>
      <c r="B438" s="114" t="s">
        <v>251</v>
      </c>
      <c r="C438" s="115" t="s">
        <v>282</v>
      </c>
      <c r="D438" s="12"/>
      <c r="E438" s="100"/>
      <c r="F438" s="100"/>
      <c r="G438" s="31"/>
      <c r="H438" s="100"/>
      <c r="I438" s="114" t="s">
        <v>62</v>
      </c>
      <c r="J438" s="31"/>
      <c r="K438" s="31"/>
      <c r="L438" s="31"/>
      <c r="M438" s="31"/>
    </row>
    <row r="439" ht="37.5" customHeight="1">
      <c r="A439" s="17" t="s">
        <v>367</v>
      </c>
      <c r="B439" s="114" t="s">
        <v>340</v>
      </c>
      <c r="C439" s="115" t="s">
        <v>276</v>
      </c>
      <c r="D439" s="12"/>
      <c r="E439" s="100"/>
      <c r="F439" s="100"/>
      <c r="G439" s="124">
        <v>1.0</v>
      </c>
      <c r="H439" s="100"/>
      <c r="I439" s="114" t="s">
        <v>361</v>
      </c>
      <c r="J439" s="126">
        <v>18.0</v>
      </c>
      <c r="K439" s="126">
        <v>22.0</v>
      </c>
      <c r="L439" s="126">
        <v>21.0</v>
      </c>
      <c r="M439" s="124">
        <v>2.0</v>
      </c>
    </row>
    <row r="440" ht="37.5" customHeight="1">
      <c r="A440" s="17" t="s">
        <v>368</v>
      </c>
      <c r="B440" s="114" t="s">
        <v>345</v>
      </c>
      <c r="C440" s="115" t="s">
        <v>369</v>
      </c>
      <c r="D440" s="12"/>
      <c r="E440" s="31"/>
      <c r="F440" s="31"/>
      <c r="G440" s="31"/>
      <c r="H440" s="31"/>
      <c r="I440" s="114" t="s">
        <v>332</v>
      </c>
      <c r="J440" s="31"/>
      <c r="K440" s="31"/>
      <c r="L440" s="31"/>
      <c r="M440" s="31"/>
    </row>
    <row r="441" ht="37.5" customHeight="1">
      <c r="A441" s="17" t="s">
        <v>370</v>
      </c>
      <c r="B441" s="114" t="s">
        <v>242</v>
      </c>
      <c r="C441" s="115" t="s">
        <v>243</v>
      </c>
      <c r="D441" s="12"/>
      <c r="E441" s="20" t="s">
        <v>206</v>
      </c>
      <c r="F441" s="21">
        <v>0.8680555555555556</v>
      </c>
      <c r="G441" s="116">
        <v>0.0</v>
      </c>
      <c r="H441" s="117" t="s">
        <v>503</v>
      </c>
      <c r="I441" s="118" t="s">
        <v>292</v>
      </c>
      <c r="J441" s="119">
        <v>13.0</v>
      </c>
      <c r="K441" s="119">
        <v>18.0</v>
      </c>
      <c r="L441" s="119">
        <v>21.0</v>
      </c>
      <c r="M441" s="116">
        <v>1.0</v>
      </c>
    </row>
    <row r="442" ht="37.5" customHeight="1">
      <c r="A442" s="17" t="s">
        <v>372</v>
      </c>
      <c r="B442" s="114" t="s">
        <v>62</v>
      </c>
      <c r="C442" s="115" t="s">
        <v>373</v>
      </c>
      <c r="D442" s="12"/>
      <c r="E442" s="100"/>
      <c r="F442" s="100"/>
      <c r="G442" s="31"/>
      <c r="H442" s="100"/>
      <c r="I442" s="118" t="s">
        <v>270</v>
      </c>
      <c r="J442" s="31"/>
      <c r="K442" s="31"/>
      <c r="L442" s="31"/>
      <c r="M442" s="31"/>
    </row>
    <row r="443" ht="37.5" customHeight="1">
      <c r="A443" s="17" t="s">
        <v>374</v>
      </c>
      <c r="B443" s="114" t="s">
        <v>361</v>
      </c>
      <c r="C443" s="115" t="s">
        <v>209</v>
      </c>
      <c r="D443" s="12"/>
      <c r="E443" s="100"/>
      <c r="F443" s="100"/>
      <c r="G443" s="116">
        <v>1.0</v>
      </c>
      <c r="H443" s="100"/>
      <c r="I443" s="118" t="s">
        <v>340</v>
      </c>
      <c r="J443" s="119">
        <v>21.0</v>
      </c>
      <c r="K443" s="119">
        <v>21.0</v>
      </c>
      <c r="L443" s="119">
        <v>14.0</v>
      </c>
      <c r="M443" s="116">
        <v>2.0</v>
      </c>
    </row>
    <row r="444" ht="37.5" customHeight="1">
      <c r="A444" s="17" t="s">
        <v>375</v>
      </c>
      <c r="B444" s="114" t="s">
        <v>350</v>
      </c>
      <c r="C444" s="115" t="s">
        <v>238</v>
      </c>
      <c r="D444" s="12"/>
      <c r="E444" s="31"/>
      <c r="F444" s="31"/>
      <c r="G444" s="31"/>
      <c r="H444" s="31"/>
      <c r="I444" s="118" t="s">
        <v>242</v>
      </c>
      <c r="J444" s="31"/>
      <c r="K444" s="31"/>
      <c r="L444" s="31"/>
      <c r="M444" s="31"/>
    </row>
    <row r="445" ht="37.5" customHeight="1">
      <c r="A445" s="17" t="s">
        <v>376</v>
      </c>
      <c r="B445" s="114" t="s">
        <v>332</v>
      </c>
      <c r="C445" s="115" t="s">
        <v>377</v>
      </c>
      <c r="D445" s="12"/>
      <c r="E445" s="32" t="s">
        <v>206</v>
      </c>
      <c r="F445" s="33">
        <v>0.9027777777777778</v>
      </c>
      <c r="G445" s="124">
        <v>1.0</v>
      </c>
      <c r="H445" s="125" t="s">
        <v>504</v>
      </c>
      <c r="I445" s="114" t="s">
        <v>259</v>
      </c>
      <c r="J445" s="126">
        <v>20.0</v>
      </c>
      <c r="K445" s="126">
        <v>21.0</v>
      </c>
      <c r="L445" s="126">
        <v>21.0</v>
      </c>
      <c r="M445" s="124">
        <v>2.0</v>
      </c>
    </row>
    <row r="446" ht="45.0" customHeight="1">
      <c r="A446" s="17" t="s">
        <v>379</v>
      </c>
      <c r="B446" s="114" t="s">
        <v>265</v>
      </c>
      <c r="C446" s="115" t="s">
        <v>310</v>
      </c>
      <c r="D446" s="12"/>
      <c r="E446" s="100"/>
      <c r="F446" s="100"/>
      <c r="G446" s="31"/>
      <c r="H446" s="100"/>
      <c r="I446" s="114" t="s">
        <v>20</v>
      </c>
      <c r="J446" s="31"/>
      <c r="K446" s="31"/>
      <c r="L446" s="31"/>
      <c r="M446" s="31"/>
    </row>
    <row r="447" ht="37.5" customHeight="1">
      <c r="A447" s="17" t="s">
        <v>380</v>
      </c>
      <c r="B447" s="114" t="s">
        <v>366</v>
      </c>
      <c r="C447" s="115" t="s">
        <v>381</v>
      </c>
      <c r="D447" s="12"/>
      <c r="E447" s="100"/>
      <c r="F447" s="100"/>
      <c r="G447" s="124">
        <v>0.0</v>
      </c>
      <c r="H447" s="100"/>
      <c r="I447" s="114" t="s">
        <v>338</v>
      </c>
      <c r="J447" s="126">
        <v>22.0</v>
      </c>
      <c r="K447" s="126">
        <v>16.0</v>
      </c>
      <c r="L447" s="126">
        <v>19.0</v>
      </c>
      <c r="M447" s="124">
        <v>1.0</v>
      </c>
    </row>
    <row r="448" ht="37.5" customHeight="1">
      <c r="A448" s="17" t="s">
        <v>382</v>
      </c>
      <c r="B448" s="114" t="s">
        <v>335</v>
      </c>
      <c r="C448" s="115" t="s">
        <v>383</v>
      </c>
      <c r="D448" s="12"/>
      <c r="E448" s="31"/>
      <c r="F448" s="31"/>
      <c r="G448" s="31"/>
      <c r="H448" s="31"/>
      <c r="I448" s="114" t="s">
        <v>352</v>
      </c>
      <c r="J448" s="31"/>
      <c r="K448" s="31"/>
      <c r="L448" s="31"/>
      <c r="M448" s="31"/>
    </row>
    <row r="449" ht="37.5" customHeight="1">
      <c r="A449" s="6"/>
      <c r="B449" s="2"/>
      <c r="C449" s="2"/>
      <c r="D449" s="2"/>
      <c r="E449" s="2"/>
      <c r="F449" s="2"/>
      <c r="G449" s="2"/>
      <c r="H449" s="2"/>
      <c r="J449" s="7" t="s">
        <v>2</v>
      </c>
    </row>
    <row r="450" ht="37.5" customHeight="1">
      <c r="A450" s="8" t="s">
        <v>3</v>
      </c>
      <c r="B450" s="8" t="s">
        <v>4</v>
      </c>
      <c r="C450" s="8" t="s">
        <v>5</v>
      </c>
      <c r="E450" s="9"/>
      <c r="F450" s="9"/>
      <c r="G450" s="112" t="s">
        <v>6</v>
      </c>
      <c r="H450" s="11" t="s">
        <v>384</v>
      </c>
      <c r="I450" s="12"/>
      <c r="J450" s="113">
        <v>1.0</v>
      </c>
      <c r="K450" s="113">
        <v>2.0</v>
      </c>
      <c r="L450" s="113">
        <v>3.0</v>
      </c>
      <c r="M450" s="10" t="s">
        <v>8</v>
      </c>
    </row>
    <row r="451" ht="37.5" customHeight="1">
      <c r="A451" s="17" t="s">
        <v>328</v>
      </c>
      <c r="B451" s="114" t="s">
        <v>329</v>
      </c>
      <c r="C451" s="115" t="s">
        <v>330</v>
      </c>
      <c r="D451" s="12"/>
      <c r="E451" s="46" t="s">
        <v>206</v>
      </c>
      <c r="F451" s="47">
        <v>0.7291666666666666</v>
      </c>
      <c r="G451" s="133"/>
      <c r="H451" s="134" t="s">
        <v>385</v>
      </c>
      <c r="I451" s="135"/>
      <c r="J451" s="136"/>
      <c r="K451" s="136"/>
      <c r="L451" s="136"/>
      <c r="M451" s="133"/>
    </row>
    <row r="452" ht="37.5" customHeight="1">
      <c r="A452" s="17" t="s">
        <v>333</v>
      </c>
      <c r="B452" s="114" t="s">
        <v>334</v>
      </c>
      <c r="C452" s="115" t="s">
        <v>272</v>
      </c>
      <c r="D452" s="12"/>
      <c r="E452" s="100"/>
      <c r="F452" s="100"/>
      <c r="G452" s="31"/>
      <c r="H452" s="100"/>
      <c r="I452" s="135"/>
      <c r="J452" s="31"/>
      <c r="K452" s="31"/>
      <c r="L452" s="31"/>
      <c r="M452" s="31"/>
    </row>
    <row r="453" ht="37.5" customHeight="1">
      <c r="A453" s="17" t="s">
        <v>336</v>
      </c>
      <c r="B453" s="114" t="s">
        <v>259</v>
      </c>
      <c r="C453" s="115" t="s">
        <v>264</v>
      </c>
      <c r="D453" s="12"/>
      <c r="E453" s="100"/>
      <c r="F453" s="100"/>
      <c r="G453" s="133"/>
      <c r="H453" s="100"/>
      <c r="I453" s="135"/>
      <c r="J453" s="136"/>
      <c r="K453" s="136"/>
      <c r="L453" s="136"/>
      <c r="M453" s="133"/>
    </row>
    <row r="454" ht="37.5" customHeight="1">
      <c r="A454" s="17" t="s">
        <v>337</v>
      </c>
      <c r="B454" s="114" t="s">
        <v>338</v>
      </c>
      <c r="C454" s="115" t="s">
        <v>339</v>
      </c>
      <c r="D454" s="12"/>
      <c r="E454" s="31"/>
      <c r="F454" s="31"/>
      <c r="G454" s="31"/>
      <c r="H454" s="31"/>
      <c r="I454" s="135"/>
      <c r="J454" s="31"/>
      <c r="K454" s="31"/>
      <c r="L454" s="31"/>
      <c r="M454" s="31"/>
    </row>
    <row r="455" ht="37.5" customHeight="1">
      <c r="A455" s="17" t="s">
        <v>341</v>
      </c>
      <c r="B455" s="114" t="s">
        <v>342</v>
      </c>
      <c r="C455" s="115" t="s">
        <v>343</v>
      </c>
      <c r="D455" s="12"/>
      <c r="E455" s="32" t="s">
        <v>206</v>
      </c>
      <c r="F455" s="33">
        <v>0.7638888888888888</v>
      </c>
      <c r="G455" s="124"/>
      <c r="H455" s="125" t="s">
        <v>386</v>
      </c>
      <c r="I455" s="114"/>
      <c r="J455" s="126"/>
      <c r="K455" s="126"/>
      <c r="L455" s="126"/>
      <c r="M455" s="124"/>
    </row>
    <row r="456" ht="37.5" customHeight="1">
      <c r="A456" s="17" t="s">
        <v>346</v>
      </c>
      <c r="B456" s="114" t="s">
        <v>347</v>
      </c>
      <c r="C456" s="115" t="s">
        <v>348</v>
      </c>
      <c r="D456" s="12"/>
      <c r="E456" s="100"/>
      <c r="F456" s="100"/>
      <c r="G456" s="31"/>
      <c r="H456" s="100"/>
      <c r="I456" s="114"/>
      <c r="J456" s="31"/>
      <c r="K456" s="31"/>
      <c r="L456" s="31"/>
      <c r="M456" s="31"/>
    </row>
    <row r="457" ht="45.0" customHeight="1">
      <c r="A457" s="17" t="s">
        <v>349</v>
      </c>
      <c r="B457" s="114" t="s">
        <v>20</v>
      </c>
      <c r="C457" s="115" t="s">
        <v>87</v>
      </c>
      <c r="D457" s="12"/>
      <c r="E457" s="100"/>
      <c r="F457" s="100"/>
      <c r="G457" s="124"/>
      <c r="H457" s="100"/>
      <c r="I457" s="114"/>
      <c r="J457" s="126"/>
      <c r="K457" s="126"/>
      <c r="L457" s="126"/>
      <c r="M457" s="124"/>
    </row>
    <row r="458" ht="45.0" customHeight="1">
      <c r="A458" s="17" t="s">
        <v>351</v>
      </c>
      <c r="B458" s="114" t="s">
        <v>352</v>
      </c>
      <c r="C458" s="115" t="s">
        <v>353</v>
      </c>
      <c r="D458" s="12"/>
      <c r="E458" s="31"/>
      <c r="F458" s="31"/>
      <c r="G458" s="31"/>
      <c r="H458" s="31"/>
      <c r="I458" s="114"/>
      <c r="J458" s="31"/>
      <c r="K458" s="31"/>
      <c r="L458" s="31"/>
      <c r="M458" s="31"/>
    </row>
    <row r="459" ht="37.5" customHeight="1">
      <c r="A459" s="17" t="s">
        <v>354</v>
      </c>
      <c r="B459" s="114" t="s">
        <v>355</v>
      </c>
      <c r="C459" s="115" t="s">
        <v>356</v>
      </c>
      <c r="D459" s="12"/>
      <c r="E459" s="46" t="s">
        <v>206</v>
      </c>
      <c r="F459" s="47">
        <v>0.7986111111111112</v>
      </c>
      <c r="G459" s="133"/>
      <c r="H459" s="134" t="s">
        <v>387</v>
      </c>
      <c r="I459" s="135"/>
      <c r="J459" s="136"/>
      <c r="K459" s="136"/>
      <c r="L459" s="136"/>
      <c r="M459" s="133"/>
    </row>
    <row r="460" ht="37.5" customHeight="1">
      <c r="A460" s="17" t="s">
        <v>358</v>
      </c>
      <c r="B460" s="114" t="s">
        <v>280</v>
      </c>
      <c r="C460" s="115" t="s">
        <v>305</v>
      </c>
      <c r="D460" s="12"/>
      <c r="E460" s="100"/>
      <c r="F460" s="100"/>
      <c r="G460" s="31"/>
      <c r="H460" s="100"/>
      <c r="I460" s="135"/>
      <c r="J460" s="31"/>
      <c r="K460" s="31"/>
      <c r="L460" s="31"/>
      <c r="M460" s="31"/>
    </row>
    <row r="461" ht="45.0" customHeight="1">
      <c r="A461" s="17" t="s">
        <v>359</v>
      </c>
      <c r="B461" s="114" t="s">
        <v>360</v>
      </c>
      <c r="C461" s="115" t="s">
        <v>67</v>
      </c>
      <c r="D461" s="12"/>
      <c r="E461" s="100"/>
      <c r="F461" s="100"/>
      <c r="G461" s="133"/>
      <c r="H461" s="100"/>
      <c r="I461" s="135"/>
      <c r="J461" s="136"/>
      <c r="K461" s="136"/>
      <c r="L461" s="136"/>
      <c r="M461" s="133"/>
    </row>
    <row r="462" ht="37.5" customHeight="1">
      <c r="A462" s="17" t="s">
        <v>362</v>
      </c>
      <c r="B462" s="114" t="s">
        <v>292</v>
      </c>
      <c r="C462" s="115" t="s">
        <v>308</v>
      </c>
      <c r="D462" s="12"/>
      <c r="E462" s="31"/>
      <c r="F462" s="31"/>
      <c r="G462" s="31"/>
      <c r="H462" s="31"/>
      <c r="I462" s="135"/>
      <c r="J462" s="31"/>
      <c r="K462" s="31"/>
      <c r="L462" s="31"/>
      <c r="M462" s="31"/>
    </row>
    <row r="463" ht="37.5" customHeight="1">
      <c r="A463" s="17" t="s">
        <v>363</v>
      </c>
      <c r="B463" s="114" t="s">
        <v>270</v>
      </c>
      <c r="C463" s="115" t="s">
        <v>288</v>
      </c>
      <c r="D463" s="12"/>
      <c r="E463" s="32" t="s">
        <v>206</v>
      </c>
      <c r="F463" s="33">
        <v>0.8333333333333334</v>
      </c>
      <c r="G463" s="124"/>
      <c r="H463" s="125" t="s">
        <v>388</v>
      </c>
      <c r="I463" s="114"/>
      <c r="J463" s="126"/>
      <c r="K463" s="126"/>
      <c r="L463" s="126"/>
      <c r="M463" s="124"/>
    </row>
    <row r="464" ht="37.5" customHeight="1">
      <c r="A464" s="17" t="s">
        <v>365</v>
      </c>
      <c r="B464" s="114" t="s">
        <v>251</v>
      </c>
      <c r="C464" s="115" t="s">
        <v>282</v>
      </c>
      <c r="D464" s="12"/>
      <c r="E464" s="100"/>
      <c r="F464" s="100"/>
      <c r="G464" s="31"/>
      <c r="H464" s="100"/>
      <c r="I464" s="114"/>
      <c r="J464" s="31"/>
      <c r="K464" s="31"/>
      <c r="L464" s="31"/>
      <c r="M464" s="31"/>
    </row>
    <row r="465" ht="37.5" customHeight="1">
      <c r="A465" s="17" t="s">
        <v>367</v>
      </c>
      <c r="B465" s="114" t="s">
        <v>340</v>
      </c>
      <c r="C465" s="115" t="s">
        <v>276</v>
      </c>
      <c r="D465" s="12"/>
      <c r="E465" s="100"/>
      <c r="F465" s="100"/>
      <c r="G465" s="124"/>
      <c r="H465" s="100"/>
      <c r="I465" s="114"/>
      <c r="J465" s="126"/>
      <c r="K465" s="126"/>
      <c r="L465" s="126"/>
      <c r="M465" s="124"/>
    </row>
    <row r="466" ht="37.5" customHeight="1">
      <c r="A466" s="17" t="s">
        <v>368</v>
      </c>
      <c r="B466" s="114" t="s">
        <v>345</v>
      </c>
      <c r="C466" s="115" t="s">
        <v>369</v>
      </c>
      <c r="D466" s="12"/>
      <c r="E466" s="31"/>
      <c r="F466" s="31"/>
      <c r="G466" s="31"/>
      <c r="H466" s="31"/>
      <c r="I466" s="114"/>
      <c r="J466" s="31"/>
      <c r="K466" s="31"/>
      <c r="L466" s="31"/>
      <c r="M466" s="31"/>
    </row>
    <row r="467" ht="37.5" customHeight="1">
      <c r="A467" s="17" t="s">
        <v>370</v>
      </c>
      <c r="B467" s="114" t="s">
        <v>242</v>
      </c>
      <c r="C467" s="115" t="s">
        <v>243</v>
      </c>
      <c r="D467" s="12"/>
      <c r="E467" s="46" t="s">
        <v>206</v>
      </c>
      <c r="F467" s="47">
        <v>0.8680555555555556</v>
      </c>
      <c r="G467" s="133"/>
      <c r="H467" s="134" t="s">
        <v>389</v>
      </c>
      <c r="I467" s="135"/>
      <c r="J467" s="136"/>
      <c r="K467" s="136"/>
      <c r="L467" s="136"/>
      <c r="M467" s="133"/>
    </row>
    <row r="468" ht="37.5" customHeight="1">
      <c r="A468" s="17" t="s">
        <v>372</v>
      </c>
      <c r="B468" s="114" t="s">
        <v>62</v>
      </c>
      <c r="C468" s="115" t="s">
        <v>373</v>
      </c>
      <c r="D468" s="12"/>
      <c r="E468" s="100"/>
      <c r="F468" s="100"/>
      <c r="G468" s="31"/>
      <c r="H468" s="100"/>
      <c r="I468" s="135"/>
      <c r="J468" s="31"/>
      <c r="K468" s="31"/>
      <c r="L468" s="31"/>
      <c r="M468" s="31"/>
    </row>
    <row r="469" ht="37.5" customHeight="1">
      <c r="A469" s="17" t="s">
        <v>374</v>
      </c>
      <c r="B469" s="114" t="s">
        <v>361</v>
      </c>
      <c r="C469" s="115" t="s">
        <v>209</v>
      </c>
      <c r="D469" s="12"/>
      <c r="E469" s="100"/>
      <c r="F469" s="100"/>
      <c r="G469" s="133"/>
      <c r="H469" s="100"/>
      <c r="I469" s="135"/>
      <c r="J469" s="136"/>
      <c r="K469" s="136"/>
      <c r="L469" s="136"/>
      <c r="M469" s="133"/>
    </row>
    <row r="470" ht="45.0" customHeight="1">
      <c r="A470" s="17" t="s">
        <v>375</v>
      </c>
      <c r="B470" s="114" t="s">
        <v>350</v>
      </c>
      <c r="C470" s="115" t="s">
        <v>238</v>
      </c>
      <c r="D470" s="12"/>
      <c r="E470" s="31"/>
      <c r="F470" s="31"/>
      <c r="G470" s="31"/>
      <c r="H470" s="31"/>
      <c r="I470" s="135"/>
      <c r="J470" s="31"/>
      <c r="K470" s="31"/>
      <c r="L470" s="31"/>
      <c r="M470" s="31"/>
    </row>
    <row r="471" ht="45.0" customHeight="1">
      <c r="A471" s="17" t="s">
        <v>376</v>
      </c>
      <c r="B471" s="114" t="s">
        <v>332</v>
      </c>
      <c r="C471" s="115" t="s">
        <v>377</v>
      </c>
      <c r="D471" s="12"/>
      <c r="E471" s="32" t="s">
        <v>206</v>
      </c>
      <c r="F471" s="33">
        <v>0.9027777777777778</v>
      </c>
      <c r="G471" s="124"/>
      <c r="H471" s="125" t="s">
        <v>390</v>
      </c>
      <c r="I471" s="114"/>
      <c r="J471" s="126"/>
      <c r="K471" s="126"/>
      <c r="L471" s="126"/>
      <c r="M471" s="124"/>
    </row>
    <row r="472" ht="37.5" customHeight="1">
      <c r="A472" s="17" t="s">
        <v>379</v>
      </c>
      <c r="B472" s="114" t="s">
        <v>265</v>
      </c>
      <c r="C472" s="115" t="s">
        <v>310</v>
      </c>
      <c r="D472" s="12"/>
      <c r="E472" s="100"/>
      <c r="F472" s="100"/>
      <c r="G472" s="31"/>
      <c r="H472" s="100"/>
      <c r="I472" s="114"/>
      <c r="J472" s="31"/>
      <c r="K472" s="31"/>
      <c r="L472" s="31"/>
      <c r="M472" s="31"/>
    </row>
    <row r="473" ht="45.0" customHeight="1">
      <c r="A473" s="17" t="s">
        <v>380</v>
      </c>
      <c r="B473" s="114" t="s">
        <v>366</v>
      </c>
      <c r="C473" s="115" t="s">
        <v>381</v>
      </c>
      <c r="D473" s="12"/>
      <c r="E473" s="100"/>
      <c r="F473" s="100"/>
      <c r="G473" s="124"/>
      <c r="H473" s="100"/>
      <c r="I473" s="114"/>
      <c r="J473" s="126"/>
      <c r="K473" s="126"/>
      <c r="L473" s="126"/>
      <c r="M473" s="124"/>
    </row>
    <row r="474" ht="37.5" customHeight="1">
      <c r="A474" s="17" t="s">
        <v>382</v>
      </c>
      <c r="B474" s="114" t="s">
        <v>335</v>
      </c>
      <c r="C474" s="115" t="s">
        <v>383</v>
      </c>
      <c r="D474" s="12"/>
      <c r="E474" s="31"/>
      <c r="F474" s="31"/>
      <c r="G474" s="31"/>
      <c r="H474" s="31"/>
      <c r="I474" s="114"/>
      <c r="J474" s="31"/>
      <c r="K474" s="31"/>
      <c r="L474" s="31"/>
      <c r="M474" s="31"/>
    </row>
    <row r="475" ht="37.5" customHeight="1">
      <c r="A475" s="6"/>
      <c r="B475" s="2"/>
      <c r="C475" s="2"/>
      <c r="D475" s="2"/>
      <c r="E475" s="2"/>
      <c r="F475" s="2"/>
      <c r="G475" s="2"/>
      <c r="H475" s="2"/>
      <c r="J475" s="7" t="s">
        <v>2</v>
      </c>
    </row>
    <row r="476" ht="37.5" customHeight="1">
      <c r="A476" s="8" t="s">
        <v>3</v>
      </c>
      <c r="B476" s="8" t="s">
        <v>4</v>
      </c>
      <c r="C476" s="8" t="s">
        <v>5</v>
      </c>
      <c r="E476" s="9"/>
      <c r="F476" s="9"/>
      <c r="G476" s="112" t="s">
        <v>6</v>
      </c>
      <c r="H476" s="11" t="s">
        <v>384</v>
      </c>
      <c r="I476" s="12"/>
      <c r="J476" s="113">
        <v>1.0</v>
      </c>
      <c r="K476" s="113">
        <v>2.0</v>
      </c>
      <c r="L476" s="113">
        <v>3.0</v>
      </c>
      <c r="M476" s="10" t="s">
        <v>8</v>
      </c>
    </row>
    <row r="477" ht="37.5" customHeight="1">
      <c r="A477" s="17" t="s">
        <v>328</v>
      </c>
      <c r="B477" s="114" t="s">
        <v>329</v>
      </c>
      <c r="C477" s="115" t="s">
        <v>330</v>
      </c>
      <c r="D477" s="12"/>
      <c r="E477" s="46" t="s">
        <v>206</v>
      </c>
      <c r="F477" s="47">
        <v>0.7291666666666666</v>
      </c>
      <c r="G477" s="133"/>
      <c r="H477" s="134" t="s">
        <v>385</v>
      </c>
      <c r="I477" s="135"/>
      <c r="J477" s="136"/>
      <c r="K477" s="136"/>
      <c r="L477" s="136"/>
      <c r="M477" s="133"/>
    </row>
    <row r="478" ht="37.5" customHeight="1">
      <c r="A478" s="17" t="s">
        <v>333</v>
      </c>
      <c r="B478" s="114" t="s">
        <v>334</v>
      </c>
      <c r="C478" s="115" t="s">
        <v>272</v>
      </c>
      <c r="D478" s="12"/>
      <c r="E478" s="100"/>
      <c r="F478" s="100"/>
      <c r="G478" s="31"/>
      <c r="H478" s="100"/>
      <c r="I478" s="135"/>
      <c r="J478" s="31"/>
      <c r="K478" s="31"/>
      <c r="L478" s="31"/>
      <c r="M478" s="31"/>
    </row>
    <row r="479" ht="37.5" customHeight="1">
      <c r="A479" s="17" t="s">
        <v>336</v>
      </c>
      <c r="B479" s="114" t="s">
        <v>259</v>
      </c>
      <c r="C479" s="115" t="s">
        <v>264</v>
      </c>
      <c r="D479" s="12"/>
      <c r="E479" s="100"/>
      <c r="F479" s="100"/>
      <c r="G479" s="133"/>
      <c r="H479" s="100"/>
      <c r="I479" s="135"/>
      <c r="J479" s="136"/>
      <c r="K479" s="136"/>
      <c r="L479" s="136"/>
      <c r="M479" s="133"/>
    </row>
    <row r="480" ht="37.5" customHeight="1">
      <c r="A480" s="17" t="s">
        <v>337</v>
      </c>
      <c r="B480" s="114" t="s">
        <v>338</v>
      </c>
      <c r="C480" s="115" t="s">
        <v>339</v>
      </c>
      <c r="D480" s="12"/>
      <c r="E480" s="31"/>
      <c r="F480" s="31"/>
      <c r="G480" s="31"/>
      <c r="H480" s="31"/>
      <c r="I480" s="135"/>
      <c r="J480" s="31"/>
      <c r="K480" s="31"/>
      <c r="L480" s="31"/>
      <c r="M480" s="31"/>
    </row>
    <row r="481" ht="37.5" customHeight="1">
      <c r="A481" s="17" t="s">
        <v>341</v>
      </c>
      <c r="B481" s="114" t="s">
        <v>342</v>
      </c>
      <c r="C481" s="115" t="s">
        <v>343</v>
      </c>
      <c r="D481" s="12"/>
      <c r="E481" s="32" t="s">
        <v>206</v>
      </c>
      <c r="F481" s="33">
        <v>0.7638888888888888</v>
      </c>
      <c r="G481" s="124"/>
      <c r="H481" s="125" t="s">
        <v>386</v>
      </c>
      <c r="I481" s="114"/>
      <c r="J481" s="126"/>
      <c r="K481" s="126"/>
      <c r="L481" s="126"/>
      <c r="M481" s="124"/>
    </row>
    <row r="482" ht="37.5" customHeight="1">
      <c r="A482" s="17" t="s">
        <v>346</v>
      </c>
      <c r="B482" s="114" t="s">
        <v>347</v>
      </c>
      <c r="C482" s="115" t="s">
        <v>348</v>
      </c>
      <c r="D482" s="12"/>
      <c r="E482" s="100"/>
      <c r="F482" s="100"/>
      <c r="G482" s="31"/>
      <c r="H482" s="100"/>
      <c r="I482" s="114"/>
      <c r="J482" s="31"/>
      <c r="K482" s="31"/>
      <c r="L482" s="31"/>
      <c r="M482" s="31"/>
    </row>
    <row r="483" ht="37.5" customHeight="1">
      <c r="A483" s="17" t="s">
        <v>349</v>
      </c>
      <c r="B483" s="114" t="s">
        <v>20</v>
      </c>
      <c r="C483" s="115" t="s">
        <v>87</v>
      </c>
      <c r="D483" s="12"/>
      <c r="E483" s="100"/>
      <c r="F483" s="100"/>
      <c r="G483" s="124"/>
      <c r="H483" s="100"/>
      <c r="I483" s="114"/>
      <c r="J483" s="126"/>
      <c r="K483" s="126"/>
      <c r="L483" s="126"/>
      <c r="M483" s="124"/>
    </row>
    <row r="484" ht="37.5" customHeight="1">
      <c r="A484" s="17" t="s">
        <v>351</v>
      </c>
      <c r="B484" s="114" t="s">
        <v>352</v>
      </c>
      <c r="C484" s="115" t="s">
        <v>353</v>
      </c>
      <c r="D484" s="12"/>
      <c r="E484" s="31"/>
      <c r="F484" s="31"/>
      <c r="G484" s="31"/>
      <c r="H484" s="31"/>
      <c r="I484" s="114"/>
      <c r="J484" s="31"/>
      <c r="K484" s="31"/>
      <c r="L484" s="31"/>
      <c r="M484" s="31"/>
    </row>
    <row r="485" ht="37.5" customHeight="1">
      <c r="A485" s="17" t="s">
        <v>354</v>
      </c>
      <c r="B485" s="114" t="s">
        <v>355</v>
      </c>
      <c r="C485" s="115" t="s">
        <v>356</v>
      </c>
      <c r="D485" s="12"/>
      <c r="E485" s="46" t="s">
        <v>206</v>
      </c>
      <c r="F485" s="47">
        <v>0.7986111111111112</v>
      </c>
      <c r="G485" s="133"/>
      <c r="H485" s="134" t="s">
        <v>387</v>
      </c>
      <c r="I485" s="135"/>
      <c r="J485" s="136"/>
      <c r="K485" s="136"/>
      <c r="L485" s="136"/>
      <c r="M485" s="133"/>
    </row>
    <row r="486" ht="45.0" customHeight="1">
      <c r="A486" s="17" t="s">
        <v>358</v>
      </c>
      <c r="B486" s="114" t="s">
        <v>280</v>
      </c>
      <c r="C486" s="115" t="s">
        <v>305</v>
      </c>
      <c r="D486" s="12"/>
      <c r="E486" s="100"/>
      <c r="F486" s="100"/>
      <c r="G486" s="31"/>
      <c r="H486" s="100"/>
      <c r="I486" s="135"/>
      <c r="J486" s="31"/>
      <c r="K486" s="31"/>
      <c r="L486" s="31"/>
      <c r="M486" s="31"/>
    </row>
    <row r="487" ht="37.5" customHeight="1">
      <c r="A487" s="17" t="s">
        <v>359</v>
      </c>
      <c r="B487" s="114" t="s">
        <v>360</v>
      </c>
      <c r="C487" s="115" t="s">
        <v>67</v>
      </c>
      <c r="D487" s="12"/>
      <c r="E487" s="100"/>
      <c r="F487" s="100"/>
      <c r="G487" s="133"/>
      <c r="H487" s="100"/>
      <c r="I487" s="135"/>
      <c r="J487" s="136"/>
      <c r="K487" s="136"/>
      <c r="L487" s="136"/>
      <c r="M487" s="133"/>
    </row>
    <row r="488" ht="37.5" customHeight="1">
      <c r="A488" s="17" t="s">
        <v>362</v>
      </c>
      <c r="B488" s="114" t="s">
        <v>292</v>
      </c>
      <c r="C488" s="115" t="s">
        <v>308</v>
      </c>
      <c r="D488" s="12"/>
      <c r="E488" s="31"/>
      <c r="F488" s="31"/>
      <c r="G488" s="31"/>
      <c r="H488" s="31"/>
      <c r="I488" s="135"/>
      <c r="J488" s="31"/>
      <c r="K488" s="31"/>
      <c r="L488" s="31"/>
      <c r="M488" s="31"/>
    </row>
    <row r="489" ht="37.5" customHeight="1">
      <c r="A489" s="17" t="s">
        <v>363</v>
      </c>
      <c r="B489" s="114" t="s">
        <v>270</v>
      </c>
      <c r="C489" s="115" t="s">
        <v>288</v>
      </c>
      <c r="D489" s="12"/>
      <c r="E489" s="32" t="s">
        <v>206</v>
      </c>
      <c r="F489" s="33">
        <v>0.8333333333333334</v>
      </c>
      <c r="G489" s="124"/>
      <c r="H489" s="125" t="s">
        <v>388</v>
      </c>
      <c r="I489" s="114"/>
      <c r="J489" s="126"/>
      <c r="K489" s="126"/>
      <c r="L489" s="126"/>
      <c r="M489" s="124"/>
    </row>
    <row r="490" ht="37.5" customHeight="1">
      <c r="A490" s="17" t="s">
        <v>365</v>
      </c>
      <c r="B490" s="114" t="s">
        <v>251</v>
      </c>
      <c r="C490" s="115" t="s">
        <v>282</v>
      </c>
      <c r="D490" s="12"/>
      <c r="E490" s="100"/>
      <c r="F490" s="100"/>
      <c r="G490" s="31"/>
      <c r="H490" s="100"/>
      <c r="I490" s="114"/>
      <c r="J490" s="31"/>
      <c r="K490" s="31"/>
      <c r="L490" s="31"/>
      <c r="M490" s="31"/>
    </row>
    <row r="491" ht="37.5" customHeight="1">
      <c r="A491" s="17" t="s">
        <v>367</v>
      </c>
      <c r="B491" s="114" t="s">
        <v>340</v>
      </c>
      <c r="C491" s="115" t="s">
        <v>276</v>
      </c>
      <c r="D491" s="12"/>
      <c r="E491" s="100"/>
      <c r="F491" s="100"/>
      <c r="G491" s="124"/>
      <c r="H491" s="100"/>
      <c r="I491" s="114"/>
      <c r="J491" s="126"/>
      <c r="K491" s="126"/>
      <c r="L491" s="126"/>
      <c r="M491" s="124"/>
    </row>
    <row r="492" ht="37.5" customHeight="1">
      <c r="A492" s="17" t="s">
        <v>368</v>
      </c>
      <c r="B492" s="114" t="s">
        <v>345</v>
      </c>
      <c r="C492" s="115" t="s">
        <v>369</v>
      </c>
      <c r="D492" s="12"/>
      <c r="E492" s="31"/>
      <c r="F492" s="31"/>
      <c r="G492" s="31"/>
      <c r="H492" s="31"/>
      <c r="I492" s="114"/>
      <c r="J492" s="31"/>
      <c r="K492" s="31"/>
      <c r="L492" s="31"/>
      <c r="M492" s="31"/>
    </row>
    <row r="493" ht="37.5" customHeight="1">
      <c r="A493" s="17" t="s">
        <v>370</v>
      </c>
      <c r="B493" s="114" t="s">
        <v>242</v>
      </c>
      <c r="C493" s="115" t="s">
        <v>243</v>
      </c>
      <c r="D493" s="12"/>
      <c r="E493" s="46" t="s">
        <v>206</v>
      </c>
      <c r="F493" s="47">
        <v>0.8680555555555556</v>
      </c>
      <c r="G493" s="133"/>
      <c r="H493" s="134" t="s">
        <v>389</v>
      </c>
      <c r="I493" s="135"/>
      <c r="J493" s="136"/>
      <c r="K493" s="136"/>
      <c r="L493" s="136"/>
      <c r="M493" s="133"/>
    </row>
    <row r="494" ht="37.5" customHeight="1">
      <c r="A494" s="17" t="s">
        <v>372</v>
      </c>
      <c r="B494" s="114" t="s">
        <v>62</v>
      </c>
      <c r="C494" s="115" t="s">
        <v>373</v>
      </c>
      <c r="D494" s="12"/>
      <c r="E494" s="100"/>
      <c r="F494" s="100"/>
      <c r="G494" s="31"/>
      <c r="H494" s="100"/>
      <c r="I494" s="135"/>
      <c r="J494" s="31"/>
      <c r="K494" s="31"/>
      <c r="L494" s="31"/>
      <c r="M494" s="31"/>
    </row>
    <row r="495" ht="37.5" customHeight="1">
      <c r="A495" s="17" t="s">
        <v>374</v>
      </c>
      <c r="B495" s="114" t="s">
        <v>361</v>
      </c>
      <c r="C495" s="115" t="s">
        <v>209</v>
      </c>
      <c r="D495" s="12"/>
      <c r="E495" s="100"/>
      <c r="F495" s="100"/>
      <c r="G495" s="133"/>
      <c r="H495" s="100"/>
      <c r="I495" s="135"/>
      <c r="J495" s="136"/>
      <c r="K495" s="136"/>
      <c r="L495" s="136"/>
      <c r="M495" s="133"/>
    </row>
    <row r="496" ht="37.5" customHeight="1">
      <c r="A496" s="17" t="s">
        <v>375</v>
      </c>
      <c r="B496" s="114" t="s">
        <v>350</v>
      </c>
      <c r="C496" s="115" t="s">
        <v>238</v>
      </c>
      <c r="D496" s="12"/>
      <c r="E496" s="31"/>
      <c r="F496" s="31"/>
      <c r="G496" s="31"/>
      <c r="H496" s="31"/>
      <c r="I496" s="135"/>
      <c r="J496" s="31"/>
      <c r="K496" s="31"/>
      <c r="L496" s="31"/>
      <c r="M496" s="31"/>
    </row>
    <row r="497" ht="37.5" customHeight="1">
      <c r="A497" s="17" t="s">
        <v>376</v>
      </c>
      <c r="B497" s="114" t="s">
        <v>332</v>
      </c>
      <c r="C497" s="115" t="s">
        <v>377</v>
      </c>
      <c r="D497" s="12"/>
      <c r="E497" s="32" t="s">
        <v>206</v>
      </c>
      <c r="F497" s="33">
        <v>0.9027777777777778</v>
      </c>
      <c r="G497" s="124"/>
      <c r="H497" s="125" t="s">
        <v>390</v>
      </c>
      <c r="I497" s="114"/>
      <c r="J497" s="126"/>
      <c r="K497" s="126"/>
      <c r="L497" s="126"/>
      <c r="M497" s="124"/>
    </row>
    <row r="498" ht="37.5" customHeight="1">
      <c r="A498" s="17" t="s">
        <v>379</v>
      </c>
      <c r="B498" s="114" t="s">
        <v>265</v>
      </c>
      <c r="C498" s="115" t="s">
        <v>310</v>
      </c>
      <c r="D498" s="12"/>
      <c r="E498" s="100"/>
      <c r="F498" s="100"/>
      <c r="G498" s="31"/>
      <c r="H498" s="100"/>
      <c r="I498" s="114"/>
      <c r="J498" s="31"/>
      <c r="K498" s="31"/>
      <c r="L498" s="31"/>
      <c r="M498" s="31"/>
    </row>
    <row r="499" ht="37.5" customHeight="1">
      <c r="A499" s="17" t="s">
        <v>380</v>
      </c>
      <c r="B499" s="114" t="s">
        <v>366</v>
      </c>
      <c r="C499" s="115" t="s">
        <v>381</v>
      </c>
      <c r="D499" s="12"/>
      <c r="E499" s="100"/>
      <c r="F499" s="100"/>
      <c r="G499" s="124"/>
      <c r="H499" s="100"/>
      <c r="I499" s="114"/>
      <c r="J499" s="126"/>
      <c r="K499" s="126"/>
      <c r="L499" s="126"/>
      <c r="M499" s="124"/>
    </row>
    <row r="500" ht="37.5" customHeight="1">
      <c r="A500" s="17" t="s">
        <v>382</v>
      </c>
      <c r="B500" s="114" t="s">
        <v>335</v>
      </c>
      <c r="C500" s="115" t="s">
        <v>383</v>
      </c>
      <c r="D500" s="12"/>
      <c r="E500" s="31"/>
      <c r="F500" s="31"/>
      <c r="G500" s="31"/>
      <c r="H500" s="31"/>
      <c r="I500" s="114"/>
      <c r="J500" s="31"/>
      <c r="K500" s="31"/>
      <c r="L500" s="31"/>
      <c r="M500" s="31"/>
    </row>
    <row r="501" ht="37.5" customHeight="1">
      <c r="A501" s="6"/>
      <c r="B501" s="2"/>
      <c r="C501" s="2"/>
      <c r="D501" s="2"/>
      <c r="E501" s="2"/>
      <c r="F501" s="2"/>
      <c r="G501" s="2"/>
      <c r="H501" s="2"/>
      <c r="J501" s="7" t="s">
        <v>2</v>
      </c>
    </row>
    <row r="502" ht="37.5" customHeight="1">
      <c r="A502" s="8" t="s">
        <v>3</v>
      </c>
      <c r="B502" s="8" t="s">
        <v>4</v>
      </c>
      <c r="C502" s="8" t="s">
        <v>5</v>
      </c>
      <c r="E502" s="9"/>
      <c r="F502" s="9"/>
      <c r="G502" s="112" t="s">
        <v>6</v>
      </c>
      <c r="H502" s="11" t="s">
        <v>505</v>
      </c>
      <c r="I502" s="12"/>
      <c r="J502" s="113">
        <v>1.0</v>
      </c>
      <c r="K502" s="113">
        <v>2.0</v>
      </c>
      <c r="L502" s="113">
        <v>3.0</v>
      </c>
      <c r="M502" s="10" t="s">
        <v>8</v>
      </c>
    </row>
    <row r="503" ht="37.5" customHeight="1">
      <c r="A503" s="17" t="s">
        <v>328</v>
      </c>
      <c r="B503" s="114" t="s">
        <v>259</v>
      </c>
      <c r="C503" s="115" t="s">
        <v>264</v>
      </c>
      <c r="D503" s="12"/>
      <c r="E503" s="46" t="s">
        <v>206</v>
      </c>
      <c r="F503" s="47">
        <v>0.7291666666666666</v>
      </c>
      <c r="G503" s="133"/>
      <c r="H503" s="134" t="s">
        <v>385</v>
      </c>
      <c r="I503" s="135"/>
      <c r="J503" s="136"/>
      <c r="K503" s="136"/>
      <c r="L503" s="136"/>
      <c r="M503" s="133"/>
    </row>
    <row r="504" ht="37.5" customHeight="1">
      <c r="A504" s="17" t="s">
        <v>333</v>
      </c>
      <c r="B504" s="114" t="s">
        <v>506</v>
      </c>
      <c r="C504" s="115" t="s">
        <v>254</v>
      </c>
      <c r="D504" s="12"/>
      <c r="E504" s="100"/>
      <c r="F504" s="100"/>
      <c r="G504" s="31"/>
      <c r="H504" s="100"/>
      <c r="I504" s="135"/>
      <c r="J504" s="31"/>
      <c r="K504" s="31"/>
      <c r="L504" s="31"/>
      <c r="M504" s="31"/>
    </row>
    <row r="505" ht="37.5" customHeight="1">
      <c r="A505" s="17" t="s">
        <v>336</v>
      </c>
      <c r="B505" s="114" t="s">
        <v>507</v>
      </c>
      <c r="C505" s="115" t="s">
        <v>343</v>
      </c>
      <c r="D505" s="12"/>
      <c r="E505" s="100"/>
      <c r="F505" s="100"/>
      <c r="G505" s="133"/>
      <c r="H505" s="100"/>
      <c r="I505" s="135"/>
      <c r="J505" s="136"/>
      <c r="K505" s="136"/>
      <c r="L505" s="136"/>
      <c r="M505" s="133"/>
    </row>
    <row r="506" ht="37.5" customHeight="1">
      <c r="A506" s="17" t="s">
        <v>337</v>
      </c>
      <c r="B506" s="114" t="s">
        <v>508</v>
      </c>
      <c r="C506" s="115" t="s">
        <v>509</v>
      </c>
      <c r="D506" s="12"/>
      <c r="E506" s="31"/>
      <c r="F506" s="31"/>
      <c r="G506" s="31"/>
      <c r="H506" s="31"/>
      <c r="I506" s="135"/>
      <c r="J506" s="31"/>
      <c r="K506" s="31"/>
      <c r="L506" s="31"/>
      <c r="M506" s="31"/>
    </row>
    <row r="507" ht="37.5" customHeight="1">
      <c r="A507" s="17" t="s">
        <v>341</v>
      </c>
      <c r="B507" s="114" t="s">
        <v>270</v>
      </c>
      <c r="C507" s="115" t="s">
        <v>510</v>
      </c>
      <c r="D507" s="12"/>
      <c r="E507" s="32" t="s">
        <v>206</v>
      </c>
      <c r="F507" s="33">
        <v>0.7638888888888888</v>
      </c>
      <c r="G507" s="124"/>
      <c r="H507" s="125" t="s">
        <v>386</v>
      </c>
      <c r="I507" s="138"/>
      <c r="J507" s="126"/>
      <c r="K507" s="126"/>
      <c r="L507" s="126"/>
      <c r="M507" s="124"/>
    </row>
    <row r="508" ht="37.5" customHeight="1">
      <c r="A508" s="17" t="s">
        <v>346</v>
      </c>
      <c r="B508" s="114" t="s">
        <v>265</v>
      </c>
      <c r="C508" s="115" t="s">
        <v>310</v>
      </c>
      <c r="D508" s="12"/>
      <c r="E508" s="100"/>
      <c r="F508" s="100"/>
      <c r="G508" s="31"/>
      <c r="H508" s="100"/>
      <c r="I508" s="138"/>
      <c r="J508" s="31"/>
      <c r="K508" s="31"/>
      <c r="L508" s="31"/>
      <c r="M508" s="31"/>
    </row>
    <row r="509" ht="37.5" customHeight="1">
      <c r="A509" s="17" t="s">
        <v>349</v>
      </c>
      <c r="B509" s="114" t="s">
        <v>511</v>
      </c>
      <c r="C509" s="115" t="s">
        <v>512</v>
      </c>
      <c r="D509" s="12"/>
      <c r="E509" s="100"/>
      <c r="F509" s="100"/>
      <c r="G509" s="124"/>
      <c r="H509" s="100"/>
      <c r="I509" s="138"/>
      <c r="J509" s="126"/>
      <c r="K509" s="126"/>
      <c r="L509" s="126"/>
      <c r="M509" s="124"/>
    </row>
    <row r="510" ht="37.5" customHeight="1">
      <c r="A510" s="17" t="s">
        <v>351</v>
      </c>
      <c r="B510" s="114" t="s">
        <v>513</v>
      </c>
      <c r="C510" s="115" t="s">
        <v>291</v>
      </c>
      <c r="D510" s="12"/>
      <c r="E510" s="31"/>
      <c r="F510" s="31"/>
      <c r="G510" s="31"/>
      <c r="H510" s="31"/>
      <c r="I510" s="138"/>
      <c r="J510" s="31"/>
      <c r="K510" s="31"/>
      <c r="L510" s="31"/>
      <c r="M510" s="31"/>
    </row>
    <row r="511" ht="37.5" customHeight="1">
      <c r="A511" s="17" t="s">
        <v>354</v>
      </c>
      <c r="B511" s="114" t="s">
        <v>280</v>
      </c>
      <c r="C511" s="115" t="s">
        <v>305</v>
      </c>
      <c r="D511" s="12"/>
      <c r="E511" s="46" t="s">
        <v>206</v>
      </c>
      <c r="F511" s="47">
        <v>0.7986111111111112</v>
      </c>
      <c r="G511" s="133"/>
      <c r="H511" s="134" t="s">
        <v>387</v>
      </c>
      <c r="I511" s="135"/>
      <c r="J511" s="136"/>
      <c r="K511" s="136"/>
      <c r="L511" s="136"/>
      <c r="M511" s="133"/>
    </row>
    <row r="512" ht="37.5" customHeight="1">
      <c r="A512" s="17" t="s">
        <v>358</v>
      </c>
      <c r="B512" s="114" t="s">
        <v>251</v>
      </c>
      <c r="C512" s="115" t="s">
        <v>282</v>
      </c>
      <c r="D512" s="12"/>
      <c r="E512" s="100"/>
      <c r="F512" s="100"/>
      <c r="G512" s="31"/>
      <c r="H512" s="100"/>
      <c r="I512" s="135"/>
      <c r="J512" s="31"/>
      <c r="K512" s="31"/>
      <c r="L512" s="31"/>
      <c r="M512" s="31"/>
    </row>
    <row r="513" ht="37.5" customHeight="1">
      <c r="A513" s="17" t="s">
        <v>359</v>
      </c>
      <c r="B513" s="114" t="s">
        <v>514</v>
      </c>
      <c r="C513" s="115" t="s">
        <v>238</v>
      </c>
      <c r="D513" s="12"/>
      <c r="E513" s="100"/>
      <c r="F513" s="100"/>
      <c r="G513" s="133"/>
      <c r="H513" s="100"/>
      <c r="I513" s="135"/>
      <c r="J513" s="136"/>
      <c r="K513" s="136"/>
      <c r="L513" s="136"/>
      <c r="M513" s="133"/>
    </row>
    <row r="514" ht="37.5" customHeight="1">
      <c r="A514" s="17" t="s">
        <v>362</v>
      </c>
      <c r="B514" s="114" t="s">
        <v>515</v>
      </c>
      <c r="C514" s="115" t="s">
        <v>516</v>
      </c>
      <c r="D514" s="12"/>
      <c r="E514" s="31"/>
      <c r="F514" s="31"/>
      <c r="G514" s="31"/>
      <c r="H514" s="31"/>
      <c r="I514" s="135"/>
      <c r="J514" s="31"/>
      <c r="K514" s="31"/>
      <c r="L514" s="31"/>
      <c r="M514" s="31"/>
    </row>
    <row r="515" ht="37.5" customHeight="1">
      <c r="A515" s="17" t="s">
        <v>363</v>
      </c>
      <c r="B515" s="114" t="s">
        <v>294</v>
      </c>
      <c r="C515" s="115" t="s">
        <v>339</v>
      </c>
      <c r="D515" s="12"/>
      <c r="E515" s="32" t="s">
        <v>206</v>
      </c>
      <c r="F515" s="33">
        <v>0.8333333333333334</v>
      </c>
      <c r="G515" s="124"/>
      <c r="H515" s="125" t="s">
        <v>388</v>
      </c>
      <c r="I515" s="138"/>
      <c r="J515" s="126"/>
      <c r="K515" s="126"/>
      <c r="L515" s="126"/>
      <c r="M515" s="124"/>
    </row>
    <row r="516" ht="37.5" customHeight="1">
      <c r="A516" s="17" t="s">
        <v>365</v>
      </c>
      <c r="B516" s="114" t="s">
        <v>517</v>
      </c>
      <c r="C516" s="115" t="s">
        <v>373</v>
      </c>
      <c r="D516" s="12"/>
      <c r="E516" s="100"/>
      <c r="F516" s="100"/>
      <c r="G516" s="31"/>
      <c r="H516" s="100"/>
      <c r="I516" s="138"/>
      <c r="J516" s="31"/>
      <c r="K516" s="31"/>
      <c r="L516" s="31"/>
      <c r="M516" s="31"/>
    </row>
    <row r="517" ht="37.5" customHeight="1">
      <c r="A517" s="17" t="s">
        <v>367</v>
      </c>
      <c r="B517" s="114" t="s">
        <v>518</v>
      </c>
      <c r="C517" s="115" t="s">
        <v>272</v>
      </c>
      <c r="D517" s="12"/>
      <c r="E517" s="100"/>
      <c r="F517" s="100"/>
      <c r="G517" s="124"/>
      <c r="H517" s="100"/>
      <c r="I517" s="138"/>
      <c r="J517" s="126"/>
      <c r="K517" s="126"/>
      <c r="L517" s="126"/>
      <c r="M517" s="124"/>
    </row>
    <row r="518" ht="37.5" customHeight="1">
      <c r="A518" s="17" t="s">
        <v>368</v>
      </c>
      <c r="B518" s="114" t="s">
        <v>257</v>
      </c>
      <c r="C518" s="115" t="s">
        <v>258</v>
      </c>
      <c r="D518" s="12"/>
      <c r="E518" s="31"/>
      <c r="F518" s="31"/>
      <c r="G518" s="31"/>
      <c r="H518" s="31"/>
      <c r="I518" s="138"/>
      <c r="J518" s="31"/>
      <c r="K518" s="31"/>
      <c r="L518" s="31"/>
      <c r="M518" s="31"/>
    </row>
    <row r="519" ht="37.5" customHeight="1">
      <c r="A519" s="17" t="s">
        <v>370</v>
      </c>
      <c r="B519" s="114" t="s">
        <v>302</v>
      </c>
      <c r="C519" s="115" t="s">
        <v>519</v>
      </c>
      <c r="D519" s="12"/>
      <c r="E519" s="46" t="s">
        <v>206</v>
      </c>
      <c r="F519" s="47">
        <v>0.8680555555555556</v>
      </c>
      <c r="G519" s="133"/>
      <c r="H519" s="134" t="s">
        <v>389</v>
      </c>
      <c r="I519" s="135"/>
      <c r="J519" s="136"/>
      <c r="K519" s="136"/>
      <c r="L519" s="136"/>
      <c r="M519" s="133"/>
    </row>
    <row r="520" ht="37.5" customHeight="1">
      <c r="A520" s="17" t="s">
        <v>372</v>
      </c>
      <c r="B520" s="114" t="s">
        <v>520</v>
      </c>
      <c r="C520" s="115" t="s">
        <v>276</v>
      </c>
      <c r="D520" s="12"/>
      <c r="E520" s="100"/>
      <c r="F520" s="100"/>
      <c r="G520" s="31"/>
      <c r="H520" s="100"/>
      <c r="I520" s="135"/>
      <c r="J520" s="31"/>
      <c r="K520" s="31"/>
      <c r="L520" s="31"/>
      <c r="M520" s="31"/>
    </row>
    <row r="521" ht="37.5" customHeight="1">
      <c r="A521" s="17" t="s">
        <v>374</v>
      </c>
      <c r="B521" s="114" t="s">
        <v>521</v>
      </c>
      <c r="C521" s="115" t="s">
        <v>348</v>
      </c>
      <c r="D521" s="12"/>
      <c r="E521" s="100"/>
      <c r="F521" s="100"/>
      <c r="G521" s="133"/>
      <c r="H521" s="100"/>
      <c r="I521" s="135"/>
      <c r="J521" s="136"/>
      <c r="K521" s="136"/>
      <c r="L521" s="136"/>
      <c r="M521" s="133"/>
    </row>
    <row r="522" ht="37.5" customHeight="1">
      <c r="A522" s="17" t="s">
        <v>375</v>
      </c>
      <c r="B522" s="114" t="s">
        <v>522</v>
      </c>
      <c r="C522" s="115" t="s">
        <v>209</v>
      </c>
      <c r="D522" s="12"/>
      <c r="E522" s="31"/>
      <c r="F522" s="31"/>
      <c r="G522" s="31"/>
      <c r="H522" s="31"/>
      <c r="I522" s="135"/>
      <c r="J522" s="31"/>
      <c r="K522" s="31"/>
      <c r="L522" s="31"/>
      <c r="M522" s="31"/>
    </row>
    <row r="523" ht="37.5" customHeight="1">
      <c r="A523" s="17" t="s">
        <v>376</v>
      </c>
      <c r="B523" s="114" t="s">
        <v>292</v>
      </c>
      <c r="C523" s="115" t="s">
        <v>308</v>
      </c>
      <c r="D523" s="12"/>
      <c r="E523" s="32" t="s">
        <v>206</v>
      </c>
      <c r="F523" s="33">
        <v>0.9027777777777778</v>
      </c>
      <c r="G523" s="124"/>
      <c r="H523" s="125" t="s">
        <v>390</v>
      </c>
      <c r="I523" s="138"/>
      <c r="J523" s="126"/>
      <c r="K523" s="126"/>
      <c r="L523" s="126"/>
      <c r="M523" s="124"/>
    </row>
    <row r="524" ht="37.5" customHeight="1">
      <c r="A524" s="17" t="s">
        <v>379</v>
      </c>
      <c r="B524" s="114" t="s">
        <v>523</v>
      </c>
      <c r="C524" s="115" t="s">
        <v>524</v>
      </c>
      <c r="D524" s="12"/>
      <c r="E524" s="100"/>
      <c r="F524" s="100"/>
      <c r="G524" s="31"/>
      <c r="H524" s="100"/>
      <c r="I524" s="138"/>
      <c r="J524" s="31"/>
      <c r="K524" s="31"/>
      <c r="L524" s="31"/>
      <c r="M524" s="31"/>
    </row>
    <row r="525" ht="37.5" customHeight="1">
      <c r="A525" s="17" t="s">
        <v>380</v>
      </c>
      <c r="B525" s="114" t="s">
        <v>525</v>
      </c>
      <c r="C525" s="115" t="s">
        <v>369</v>
      </c>
      <c r="D525" s="12"/>
      <c r="E525" s="100"/>
      <c r="F525" s="100"/>
      <c r="G525" s="124"/>
      <c r="H525" s="100"/>
      <c r="I525" s="138"/>
      <c r="J525" s="126"/>
      <c r="K525" s="126"/>
      <c r="L525" s="126"/>
      <c r="M525" s="124"/>
    </row>
    <row r="526" ht="37.5" customHeight="1">
      <c r="A526" s="17" t="s">
        <v>382</v>
      </c>
      <c r="B526" s="114" t="s">
        <v>242</v>
      </c>
      <c r="C526" s="115" t="s">
        <v>243</v>
      </c>
      <c r="D526" s="12"/>
      <c r="E526" s="31"/>
      <c r="F526" s="31"/>
      <c r="G526" s="31"/>
      <c r="H526" s="31"/>
      <c r="I526" s="138"/>
      <c r="J526" s="31"/>
      <c r="K526" s="31"/>
      <c r="L526" s="31"/>
      <c r="M526" s="31"/>
    </row>
    <row r="527" ht="37.5" customHeight="1">
      <c r="A527" s="6"/>
      <c r="B527" s="2"/>
      <c r="C527" s="2"/>
      <c r="D527" s="2"/>
      <c r="E527" s="2"/>
      <c r="F527" s="2"/>
      <c r="G527" s="2"/>
      <c r="H527" s="2"/>
      <c r="J527" s="7" t="s">
        <v>2</v>
      </c>
    </row>
    <row r="528" ht="37.5" customHeight="1">
      <c r="A528" s="8" t="s">
        <v>3</v>
      </c>
      <c r="B528" s="8" t="s">
        <v>4</v>
      </c>
      <c r="C528" s="8" t="s">
        <v>5</v>
      </c>
      <c r="E528" s="9"/>
      <c r="F528" s="9"/>
      <c r="G528" s="112" t="s">
        <v>6</v>
      </c>
      <c r="H528" s="11" t="s">
        <v>505</v>
      </c>
      <c r="I528" s="12"/>
      <c r="J528" s="113">
        <v>1.0</v>
      </c>
      <c r="K528" s="113">
        <v>2.0</v>
      </c>
      <c r="L528" s="113">
        <v>3.0</v>
      </c>
      <c r="M528" s="10" t="s">
        <v>8</v>
      </c>
    </row>
    <row r="529" ht="37.5" customHeight="1">
      <c r="A529" s="17" t="s">
        <v>328</v>
      </c>
      <c r="B529" s="114" t="s">
        <v>259</v>
      </c>
      <c r="C529" s="115" t="s">
        <v>264</v>
      </c>
      <c r="D529" s="12"/>
      <c r="E529" s="46" t="s">
        <v>206</v>
      </c>
      <c r="F529" s="47">
        <v>0.7291666666666666</v>
      </c>
      <c r="G529" s="133"/>
      <c r="H529" s="134" t="s">
        <v>385</v>
      </c>
      <c r="I529" s="135"/>
      <c r="J529" s="136"/>
      <c r="K529" s="136"/>
      <c r="L529" s="136"/>
      <c r="M529" s="133"/>
    </row>
    <row r="530" ht="37.5" customHeight="1">
      <c r="A530" s="17" t="s">
        <v>333</v>
      </c>
      <c r="B530" s="114" t="s">
        <v>506</v>
      </c>
      <c r="C530" s="115" t="s">
        <v>254</v>
      </c>
      <c r="D530" s="12"/>
      <c r="E530" s="100"/>
      <c r="F530" s="100"/>
      <c r="G530" s="31"/>
      <c r="H530" s="100"/>
      <c r="I530" s="135"/>
      <c r="J530" s="31"/>
      <c r="K530" s="31"/>
      <c r="L530" s="31"/>
      <c r="M530" s="31"/>
    </row>
    <row r="531" ht="37.5" customHeight="1">
      <c r="A531" s="17" t="s">
        <v>336</v>
      </c>
      <c r="B531" s="114" t="s">
        <v>507</v>
      </c>
      <c r="C531" s="115" t="s">
        <v>343</v>
      </c>
      <c r="D531" s="12"/>
      <c r="E531" s="100"/>
      <c r="F531" s="100"/>
      <c r="G531" s="133"/>
      <c r="H531" s="100"/>
      <c r="I531" s="135"/>
      <c r="J531" s="136"/>
      <c r="K531" s="136"/>
      <c r="L531" s="136"/>
      <c r="M531" s="133"/>
    </row>
    <row r="532" ht="37.5" customHeight="1">
      <c r="A532" s="17" t="s">
        <v>337</v>
      </c>
      <c r="B532" s="114" t="s">
        <v>508</v>
      </c>
      <c r="C532" s="115" t="s">
        <v>509</v>
      </c>
      <c r="D532" s="12"/>
      <c r="E532" s="31"/>
      <c r="F532" s="31"/>
      <c r="G532" s="31"/>
      <c r="H532" s="31"/>
      <c r="I532" s="135"/>
      <c r="J532" s="31"/>
      <c r="K532" s="31"/>
      <c r="L532" s="31"/>
      <c r="M532" s="31"/>
    </row>
    <row r="533" ht="37.5" customHeight="1">
      <c r="A533" s="17" t="s">
        <v>341</v>
      </c>
      <c r="B533" s="114" t="s">
        <v>270</v>
      </c>
      <c r="C533" s="115" t="s">
        <v>510</v>
      </c>
      <c r="D533" s="12"/>
      <c r="E533" s="32" t="s">
        <v>206</v>
      </c>
      <c r="F533" s="33">
        <v>0.7638888888888888</v>
      </c>
      <c r="G533" s="124"/>
      <c r="H533" s="125" t="s">
        <v>386</v>
      </c>
      <c r="I533" s="138"/>
      <c r="J533" s="126"/>
      <c r="K533" s="126"/>
      <c r="L533" s="126"/>
      <c r="M533" s="124"/>
    </row>
    <row r="534" ht="37.5" customHeight="1">
      <c r="A534" s="17" t="s">
        <v>346</v>
      </c>
      <c r="B534" s="114" t="s">
        <v>265</v>
      </c>
      <c r="C534" s="115" t="s">
        <v>310</v>
      </c>
      <c r="D534" s="12"/>
      <c r="E534" s="100"/>
      <c r="F534" s="100"/>
      <c r="G534" s="31"/>
      <c r="H534" s="100"/>
      <c r="I534" s="138"/>
      <c r="J534" s="31"/>
      <c r="K534" s="31"/>
      <c r="L534" s="31"/>
      <c r="M534" s="31"/>
    </row>
    <row r="535" ht="37.5" customHeight="1">
      <c r="A535" s="17" t="s">
        <v>349</v>
      </c>
      <c r="B535" s="114" t="s">
        <v>511</v>
      </c>
      <c r="C535" s="115" t="s">
        <v>512</v>
      </c>
      <c r="D535" s="12"/>
      <c r="E535" s="100"/>
      <c r="F535" s="100"/>
      <c r="G535" s="124"/>
      <c r="H535" s="100"/>
      <c r="I535" s="138"/>
      <c r="J535" s="126"/>
      <c r="K535" s="126"/>
      <c r="L535" s="126"/>
      <c r="M535" s="124"/>
    </row>
    <row r="536" ht="37.5" customHeight="1">
      <c r="A536" s="17" t="s">
        <v>351</v>
      </c>
      <c r="B536" s="114" t="s">
        <v>513</v>
      </c>
      <c r="C536" s="115" t="s">
        <v>291</v>
      </c>
      <c r="D536" s="12"/>
      <c r="E536" s="31"/>
      <c r="F536" s="31"/>
      <c r="G536" s="31"/>
      <c r="H536" s="31"/>
      <c r="I536" s="138"/>
      <c r="J536" s="31"/>
      <c r="K536" s="31"/>
      <c r="L536" s="31"/>
      <c r="M536" s="31"/>
    </row>
    <row r="537" ht="37.5" customHeight="1">
      <c r="A537" s="17" t="s">
        <v>354</v>
      </c>
      <c r="B537" s="114" t="s">
        <v>280</v>
      </c>
      <c r="C537" s="115" t="s">
        <v>305</v>
      </c>
      <c r="D537" s="12"/>
      <c r="E537" s="46" t="s">
        <v>206</v>
      </c>
      <c r="F537" s="47">
        <v>0.7986111111111112</v>
      </c>
      <c r="G537" s="133"/>
      <c r="H537" s="134" t="s">
        <v>387</v>
      </c>
      <c r="I537" s="135"/>
      <c r="J537" s="136"/>
      <c r="K537" s="136"/>
      <c r="L537" s="136"/>
      <c r="M537" s="133"/>
    </row>
    <row r="538" ht="37.5" customHeight="1">
      <c r="A538" s="17" t="s">
        <v>358</v>
      </c>
      <c r="B538" s="114" t="s">
        <v>251</v>
      </c>
      <c r="C538" s="115" t="s">
        <v>282</v>
      </c>
      <c r="D538" s="12"/>
      <c r="E538" s="100"/>
      <c r="F538" s="100"/>
      <c r="G538" s="31"/>
      <c r="H538" s="100"/>
      <c r="I538" s="135"/>
      <c r="J538" s="31"/>
      <c r="K538" s="31"/>
      <c r="L538" s="31"/>
      <c r="M538" s="31"/>
    </row>
    <row r="539" ht="37.5" customHeight="1">
      <c r="A539" s="17" t="s">
        <v>359</v>
      </c>
      <c r="B539" s="114" t="s">
        <v>514</v>
      </c>
      <c r="C539" s="115" t="s">
        <v>238</v>
      </c>
      <c r="D539" s="12"/>
      <c r="E539" s="100"/>
      <c r="F539" s="100"/>
      <c r="G539" s="133"/>
      <c r="H539" s="100"/>
      <c r="I539" s="135"/>
      <c r="J539" s="136"/>
      <c r="K539" s="136"/>
      <c r="L539" s="136"/>
      <c r="M539" s="133"/>
    </row>
    <row r="540" ht="37.5" customHeight="1">
      <c r="A540" s="17" t="s">
        <v>362</v>
      </c>
      <c r="B540" s="114" t="s">
        <v>515</v>
      </c>
      <c r="C540" s="115" t="s">
        <v>516</v>
      </c>
      <c r="D540" s="12"/>
      <c r="E540" s="31"/>
      <c r="F540" s="31"/>
      <c r="G540" s="31"/>
      <c r="H540" s="31"/>
      <c r="I540" s="135"/>
      <c r="J540" s="31"/>
      <c r="K540" s="31"/>
      <c r="L540" s="31"/>
      <c r="M540" s="31"/>
    </row>
    <row r="541" ht="37.5" customHeight="1">
      <c r="A541" s="17" t="s">
        <v>363</v>
      </c>
      <c r="B541" s="114" t="s">
        <v>294</v>
      </c>
      <c r="C541" s="115" t="s">
        <v>339</v>
      </c>
      <c r="D541" s="12"/>
      <c r="E541" s="32" t="s">
        <v>206</v>
      </c>
      <c r="F541" s="33">
        <v>0.8333333333333334</v>
      </c>
      <c r="G541" s="124"/>
      <c r="H541" s="125" t="s">
        <v>388</v>
      </c>
      <c r="I541" s="138"/>
      <c r="J541" s="126"/>
      <c r="K541" s="126"/>
      <c r="L541" s="126"/>
      <c r="M541" s="124"/>
    </row>
    <row r="542" ht="37.5" customHeight="1">
      <c r="A542" s="17" t="s">
        <v>365</v>
      </c>
      <c r="B542" s="114" t="s">
        <v>517</v>
      </c>
      <c r="C542" s="115" t="s">
        <v>373</v>
      </c>
      <c r="D542" s="12"/>
      <c r="E542" s="100"/>
      <c r="F542" s="100"/>
      <c r="G542" s="31"/>
      <c r="H542" s="100"/>
      <c r="I542" s="138"/>
      <c r="J542" s="31"/>
      <c r="K542" s="31"/>
      <c r="L542" s="31"/>
      <c r="M542" s="31"/>
    </row>
    <row r="543" ht="37.5" customHeight="1">
      <c r="A543" s="17" t="s">
        <v>367</v>
      </c>
      <c r="B543" s="114" t="s">
        <v>518</v>
      </c>
      <c r="C543" s="115" t="s">
        <v>272</v>
      </c>
      <c r="D543" s="12"/>
      <c r="E543" s="100"/>
      <c r="F543" s="100"/>
      <c r="G543" s="124"/>
      <c r="H543" s="100"/>
      <c r="I543" s="138"/>
      <c r="J543" s="126"/>
      <c r="K543" s="126"/>
      <c r="L543" s="126"/>
      <c r="M543" s="124"/>
    </row>
    <row r="544" ht="37.5" customHeight="1">
      <c r="A544" s="17" t="s">
        <v>368</v>
      </c>
      <c r="B544" s="114" t="s">
        <v>257</v>
      </c>
      <c r="C544" s="115" t="s">
        <v>258</v>
      </c>
      <c r="D544" s="12"/>
      <c r="E544" s="31"/>
      <c r="F544" s="31"/>
      <c r="G544" s="31"/>
      <c r="H544" s="31"/>
      <c r="I544" s="138"/>
      <c r="J544" s="31"/>
      <c r="K544" s="31"/>
      <c r="L544" s="31"/>
      <c r="M544" s="31"/>
    </row>
    <row r="545" ht="37.5" customHeight="1">
      <c r="A545" s="17" t="s">
        <v>370</v>
      </c>
      <c r="B545" s="114" t="s">
        <v>302</v>
      </c>
      <c r="C545" s="115" t="s">
        <v>519</v>
      </c>
      <c r="D545" s="12"/>
      <c r="E545" s="46" t="s">
        <v>206</v>
      </c>
      <c r="F545" s="47">
        <v>0.8680555555555556</v>
      </c>
      <c r="G545" s="133"/>
      <c r="H545" s="134" t="s">
        <v>389</v>
      </c>
      <c r="I545" s="135"/>
      <c r="J545" s="136"/>
      <c r="K545" s="136"/>
      <c r="L545" s="136"/>
      <c r="M545" s="133"/>
    </row>
    <row r="546" ht="37.5" customHeight="1">
      <c r="A546" s="17" t="s">
        <v>372</v>
      </c>
      <c r="B546" s="114" t="s">
        <v>520</v>
      </c>
      <c r="C546" s="115" t="s">
        <v>276</v>
      </c>
      <c r="D546" s="12"/>
      <c r="E546" s="100"/>
      <c r="F546" s="100"/>
      <c r="G546" s="31"/>
      <c r="H546" s="100"/>
      <c r="I546" s="135"/>
      <c r="J546" s="31"/>
      <c r="K546" s="31"/>
      <c r="L546" s="31"/>
      <c r="M546" s="31"/>
    </row>
    <row r="547" ht="37.5" customHeight="1">
      <c r="A547" s="17" t="s">
        <v>374</v>
      </c>
      <c r="B547" s="114" t="s">
        <v>521</v>
      </c>
      <c r="C547" s="115" t="s">
        <v>348</v>
      </c>
      <c r="D547" s="12"/>
      <c r="E547" s="100"/>
      <c r="F547" s="100"/>
      <c r="G547" s="133"/>
      <c r="H547" s="100"/>
      <c r="I547" s="135"/>
      <c r="J547" s="136"/>
      <c r="K547" s="136"/>
      <c r="L547" s="136"/>
      <c r="M547" s="133"/>
    </row>
    <row r="548" ht="37.5" customHeight="1">
      <c r="A548" s="17" t="s">
        <v>375</v>
      </c>
      <c r="B548" s="114" t="s">
        <v>522</v>
      </c>
      <c r="C548" s="115" t="s">
        <v>209</v>
      </c>
      <c r="D548" s="12"/>
      <c r="E548" s="31"/>
      <c r="F548" s="31"/>
      <c r="G548" s="31"/>
      <c r="H548" s="31"/>
      <c r="I548" s="135"/>
      <c r="J548" s="31"/>
      <c r="K548" s="31"/>
      <c r="L548" s="31"/>
      <c r="M548" s="31"/>
    </row>
    <row r="549" ht="37.5" customHeight="1">
      <c r="A549" s="17" t="s">
        <v>376</v>
      </c>
      <c r="B549" s="114" t="s">
        <v>292</v>
      </c>
      <c r="C549" s="115" t="s">
        <v>308</v>
      </c>
      <c r="D549" s="12"/>
      <c r="E549" s="32" t="s">
        <v>206</v>
      </c>
      <c r="F549" s="33">
        <v>0.9027777777777778</v>
      </c>
      <c r="G549" s="124"/>
      <c r="H549" s="125" t="s">
        <v>390</v>
      </c>
      <c r="I549" s="138"/>
      <c r="J549" s="126"/>
      <c r="K549" s="126"/>
      <c r="L549" s="126"/>
      <c r="M549" s="124"/>
    </row>
    <row r="550" ht="37.5" customHeight="1">
      <c r="A550" s="17" t="s">
        <v>379</v>
      </c>
      <c r="B550" s="114" t="s">
        <v>523</v>
      </c>
      <c r="C550" s="115" t="s">
        <v>524</v>
      </c>
      <c r="D550" s="12"/>
      <c r="E550" s="100"/>
      <c r="F550" s="100"/>
      <c r="G550" s="31"/>
      <c r="H550" s="100"/>
      <c r="I550" s="138"/>
      <c r="J550" s="31"/>
      <c r="K550" s="31"/>
      <c r="L550" s="31"/>
      <c r="M550" s="31"/>
    </row>
    <row r="551" ht="37.5" customHeight="1">
      <c r="A551" s="17" t="s">
        <v>380</v>
      </c>
      <c r="B551" s="114" t="s">
        <v>525</v>
      </c>
      <c r="C551" s="115" t="s">
        <v>369</v>
      </c>
      <c r="D551" s="12"/>
      <c r="E551" s="100"/>
      <c r="F551" s="100"/>
      <c r="G551" s="124"/>
      <c r="H551" s="100"/>
      <c r="I551" s="138"/>
      <c r="J551" s="126"/>
      <c r="K551" s="126"/>
      <c r="L551" s="126"/>
      <c r="M551" s="124"/>
    </row>
    <row r="552" ht="37.5" customHeight="1">
      <c r="A552" s="17" t="s">
        <v>382</v>
      </c>
      <c r="B552" s="114" t="s">
        <v>242</v>
      </c>
      <c r="C552" s="115" t="s">
        <v>243</v>
      </c>
      <c r="D552" s="12"/>
      <c r="E552" s="31"/>
      <c r="F552" s="31"/>
      <c r="G552" s="31"/>
      <c r="H552" s="31"/>
      <c r="I552" s="138"/>
      <c r="J552" s="31"/>
      <c r="K552" s="31"/>
      <c r="L552" s="31"/>
      <c r="M552" s="31"/>
    </row>
    <row r="553" ht="37.5" customHeight="1">
      <c r="A553" s="6"/>
      <c r="B553" s="2"/>
      <c r="C553" s="2"/>
      <c r="D553" s="2"/>
      <c r="E553" s="2"/>
      <c r="F553" s="2"/>
      <c r="G553" s="2"/>
      <c r="H553" s="2"/>
      <c r="J553" s="7" t="s">
        <v>2</v>
      </c>
    </row>
    <row r="554" ht="37.5" customHeight="1">
      <c r="A554" s="8" t="s">
        <v>3</v>
      </c>
      <c r="B554" s="8" t="s">
        <v>4</v>
      </c>
      <c r="C554" s="8" t="s">
        <v>5</v>
      </c>
      <c r="E554" s="9"/>
      <c r="F554" s="9"/>
      <c r="G554" s="112" t="s">
        <v>6</v>
      </c>
      <c r="H554" s="11" t="s">
        <v>505</v>
      </c>
      <c r="I554" s="12"/>
      <c r="J554" s="113">
        <v>1.0</v>
      </c>
      <c r="K554" s="113">
        <v>2.0</v>
      </c>
      <c r="L554" s="113">
        <v>3.0</v>
      </c>
      <c r="M554" s="10" t="s">
        <v>8</v>
      </c>
    </row>
    <row r="555" ht="37.5" customHeight="1">
      <c r="A555" s="17" t="s">
        <v>328</v>
      </c>
      <c r="B555" s="114" t="s">
        <v>259</v>
      </c>
      <c r="C555" s="115" t="s">
        <v>264</v>
      </c>
      <c r="D555" s="12"/>
      <c r="E555" s="46" t="s">
        <v>206</v>
      </c>
      <c r="F555" s="47">
        <v>0.7291666666666666</v>
      </c>
      <c r="G555" s="133"/>
      <c r="H555" s="134" t="s">
        <v>385</v>
      </c>
      <c r="I555" s="135"/>
      <c r="J555" s="136"/>
      <c r="K555" s="136"/>
      <c r="L555" s="136"/>
      <c r="M555" s="133"/>
    </row>
    <row r="556" ht="37.5" customHeight="1">
      <c r="A556" s="17" t="s">
        <v>333</v>
      </c>
      <c r="B556" s="114" t="s">
        <v>506</v>
      </c>
      <c r="C556" s="115" t="s">
        <v>254</v>
      </c>
      <c r="D556" s="12"/>
      <c r="E556" s="100"/>
      <c r="F556" s="100"/>
      <c r="G556" s="31"/>
      <c r="H556" s="100"/>
      <c r="I556" s="135"/>
      <c r="J556" s="31"/>
      <c r="K556" s="31"/>
      <c r="L556" s="31"/>
      <c r="M556" s="31"/>
    </row>
    <row r="557" ht="37.5" customHeight="1">
      <c r="A557" s="17" t="s">
        <v>336</v>
      </c>
      <c r="B557" s="114" t="s">
        <v>507</v>
      </c>
      <c r="C557" s="115" t="s">
        <v>343</v>
      </c>
      <c r="D557" s="12"/>
      <c r="E557" s="100"/>
      <c r="F557" s="100"/>
      <c r="G557" s="133"/>
      <c r="H557" s="100"/>
      <c r="I557" s="135"/>
      <c r="J557" s="136"/>
      <c r="K557" s="136"/>
      <c r="L557" s="136"/>
      <c r="M557" s="133"/>
    </row>
    <row r="558" ht="37.5" customHeight="1">
      <c r="A558" s="17" t="s">
        <v>337</v>
      </c>
      <c r="B558" s="114" t="s">
        <v>508</v>
      </c>
      <c r="C558" s="115" t="s">
        <v>509</v>
      </c>
      <c r="D558" s="12"/>
      <c r="E558" s="31"/>
      <c r="F558" s="31"/>
      <c r="G558" s="31"/>
      <c r="H558" s="31"/>
      <c r="I558" s="135"/>
      <c r="J558" s="31"/>
      <c r="K558" s="31"/>
      <c r="L558" s="31"/>
      <c r="M558" s="31"/>
    </row>
    <row r="559" ht="37.5" customHeight="1">
      <c r="A559" s="17" t="s">
        <v>341</v>
      </c>
      <c r="B559" s="114" t="s">
        <v>270</v>
      </c>
      <c r="C559" s="115" t="s">
        <v>510</v>
      </c>
      <c r="D559" s="12"/>
      <c r="E559" s="32" t="s">
        <v>206</v>
      </c>
      <c r="F559" s="33">
        <v>0.7638888888888888</v>
      </c>
      <c r="G559" s="124"/>
      <c r="H559" s="125" t="s">
        <v>386</v>
      </c>
      <c r="I559" s="138"/>
      <c r="J559" s="126"/>
      <c r="K559" s="126"/>
      <c r="L559" s="126"/>
      <c r="M559" s="124"/>
    </row>
    <row r="560" ht="37.5" customHeight="1">
      <c r="A560" s="17" t="s">
        <v>346</v>
      </c>
      <c r="B560" s="114" t="s">
        <v>265</v>
      </c>
      <c r="C560" s="115" t="s">
        <v>310</v>
      </c>
      <c r="D560" s="12"/>
      <c r="E560" s="100"/>
      <c r="F560" s="100"/>
      <c r="G560" s="31"/>
      <c r="H560" s="100"/>
      <c r="I560" s="138"/>
      <c r="J560" s="31"/>
      <c r="K560" s="31"/>
      <c r="L560" s="31"/>
      <c r="M560" s="31"/>
    </row>
    <row r="561" ht="37.5" customHeight="1">
      <c r="A561" s="17" t="s">
        <v>349</v>
      </c>
      <c r="B561" s="114" t="s">
        <v>511</v>
      </c>
      <c r="C561" s="115" t="s">
        <v>512</v>
      </c>
      <c r="D561" s="12"/>
      <c r="E561" s="100"/>
      <c r="F561" s="100"/>
      <c r="G561" s="124"/>
      <c r="H561" s="100"/>
      <c r="I561" s="138"/>
      <c r="J561" s="126"/>
      <c r="K561" s="126"/>
      <c r="L561" s="126"/>
      <c r="M561" s="124"/>
    </row>
    <row r="562" ht="37.5" customHeight="1">
      <c r="A562" s="17" t="s">
        <v>351</v>
      </c>
      <c r="B562" s="114" t="s">
        <v>513</v>
      </c>
      <c r="C562" s="115" t="s">
        <v>291</v>
      </c>
      <c r="D562" s="12"/>
      <c r="E562" s="31"/>
      <c r="F562" s="31"/>
      <c r="G562" s="31"/>
      <c r="H562" s="31"/>
      <c r="I562" s="138"/>
      <c r="J562" s="31"/>
      <c r="K562" s="31"/>
      <c r="L562" s="31"/>
      <c r="M562" s="31"/>
    </row>
    <row r="563" ht="37.5" customHeight="1">
      <c r="A563" s="17" t="s">
        <v>354</v>
      </c>
      <c r="B563" s="114" t="s">
        <v>280</v>
      </c>
      <c r="C563" s="115" t="s">
        <v>305</v>
      </c>
      <c r="D563" s="12"/>
      <c r="E563" s="46" t="s">
        <v>206</v>
      </c>
      <c r="F563" s="47">
        <v>0.7986111111111112</v>
      </c>
      <c r="G563" s="133"/>
      <c r="H563" s="134" t="s">
        <v>387</v>
      </c>
      <c r="I563" s="135"/>
      <c r="J563" s="136"/>
      <c r="K563" s="136"/>
      <c r="L563" s="136"/>
      <c r="M563" s="133"/>
    </row>
    <row r="564" ht="37.5" customHeight="1">
      <c r="A564" s="17" t="s">
        <v>358</v>
      </c>
      <c r="B564" s="114" t="s">
        <v>251</v>
      </c>
      <c r="C564" s="115" t="s">
        <v>282</v>
      </c>
      <c r="D564" s="12"/>
      <c r="E564" s="100"/>
      <c r="F564" s="100"/>
      <c r="G564" s="31"/>
      <c r="H564" s="100"/>
      <c r="I564" s="135"/>
      <c r="J564" s="31"/>
      <c r="K564" s="31"/>
      <c r="L564" s="31"/>
      <c r="M564" s="31"/>
    </row>
    <row r="565" ht="37.5" customHeight="1">
      <c r="A565" s="17" t="s">
        <v>359</v>
      </c>
      <c r="B565" s="114" t="s">
        <v>514</v>
      </c>
      <c r="C565" s="115" t="s">
        <v>238</v>
      </c>
      <c r="D565" s="12"/>
      <c r="E565" s="100"/>
      <c r="F565" s="100"/>
      <c r="G565" s="133"/>
      <c r="H565" s="100"/>
      <c r="I565" s="135"/>
      <c r="J565" s="136"/>
      <c r="K565" s="136"/>
      <c r="L565" s="136"/>
      <c r="M565" s="133"/>
    </row>
    <row r="566" ht="37.5" customHeight="1">
      <c r="A566" s="17" t="s">
        <v>362</v>
      </c>
      <c r="B566" s="114" t="s">
        <v>515</v>
      </c>
      <c r="C566" s="115" t="s">
        <v>516</v>
      </c>
      <c r="D566" s="12"/>
      <c r="E566" s="31"/>
      <c r="F566" s="31"/>
      <c r="G566" s="31"/>
      <c r="H566" s="31"/>
      <c r="I566" s="135"/>
      <c r="J566" s="31"/>
      <c r="K566" s="31"/>
      <c r="L566" s="31"/>
      <c r="M566" s="31"/>
    </row>
    <row r="567" ht="37.5" customHeight="1">
      <c r="A567" s="17" t="s">
        <v>363</v>
      </c>
      <c r="B567" s="114" t="s">
        <v>294</v>
      </c>
      <c r="C567" s="115" t="s">
        <v>339</v>
      </c>
      <c r="D567" s="12"/>
      <c r="E567" s="32" t="s">
        <v>206</v>
      </c>
      <c r="F567" s="33">
        <v>0.8333333333333334</v>
      </c>
      <c r="G567" s="124"/>
      <c r="H567" s="125" t="s">
        <v>388</v>
      </c>
      <c r="I567" s="138"/>
      <c r="J567" s="126"/>
      <c r="K567" s="126"/>
      <c r="L567" s="126"/>
      <c r="M567" s="124"/>
    </row>
    <row r="568" ht="37.5" customHeight="1">
      <c r="A568" s="17" t="s">
        <v>365</v>
      </c>
      <c r="B568" s="114" t="s">
        <v>517</v>
      </c>
      <c r="C568" s="115" t="s">
        <v>373</v>
      </c>
      <c r="D568" s="12"/>
      <c r="E568" s="100"/>
      <c r="F568" s="100"/>
      <c r="G568" s="31"/>
      <c r="H568" s="100"/>
      <c r="I568" s="138"/>
      <c r="J568" s="31"/>
      <c r="K568" s="31"/>
      <c r="L568" s="31"/>
      <c r="M568" s="31"/>
    </row>
    <row r="569" ht="37.5" customHeight="1">
      <c r="A569" s="17" t="s">
        <v>367</v>
      </c>
      <c r="B569" s="114" t="s">
        <v>518</v>
      </c>
      <c r="C569" s="115" t="s">
        <v>272</v>
      </c>
      <c r="D569" s="12"/>
      <c r="E569" s="100"/>
      <c r="F569" s="100"/>
      <c r="G569" s="124"/>
      <c r="H569" s="100"/>
      <c r="I569" s="138"/>
      <c r="J569" s="126"/>
      <c r="K569" s="126"/>
      <c r="L569" s="126"/>
      <c r="M569" s="124"/>
    </row>
    <row r="570" ht="37.5" customHeight="1">
      <c r="A570" s="17" t="s">
        <v>368</v>
      </c>
      <c r="B570" s="114" t="s">
        <v>257</v>
      </c>
      <c r="C570" s="115" t="s">
        <v>258</v>
      </c>
      <c r="D570" s="12"/>
      <c r="E570" s="31"/>
      <c r="F570" s="31"/>
      <c r="G570" s="31"/>
      <c r="H570" s="31"/>
      <c r="I570" s="138"/>
      <c r="J570" s="31"/>
      <c r="K570" s="31"/>
      <c r="L570" s="31"/>
      <c r="M570" s="31"/>
    </row>
    <row r="571" ht="37.5" customHeight="1">
      <c r="A571" s="17" t="s">
        <v>370</v>
      </c>
      <c r="B571" s="114" t="s">
        <v>302</v>
      </c>
      <c r="C571" s="115" t="s">
        <v>519</v>
      </c>
      <c r="D571" s="12"/>
      <c r="E571" s="46" t="s">
        <v>206</v>
      </c>
      <c r="F571" s="47">
        <v>0.8680555555555556</v>
      </c>
      <c r="G571" s="133"/>
      <c r="H571" s="134" t="s">
        <v>389</v>
      </c>
      <c r="I571" s="135"/>
      <c r="J571" s="136"/>
      <c r="K571" s="136"/>
      <c r="L571" s="136"/>
      <c r="M571" s="133"/>
    </row>
    <row r="572" ht="37.5" customHeight="1">
      <c r="A572" s="17" t="s">
        <v>372</v>
      </c>
      <c r="B572" s="114" t="s">
        <v>520</v>
      </c>
      <c r="C572" s="115" t="s">
        <v>276</v>
      </c>
      <c r="D572" s="12"/>
      <c r="E572" s="100"/>
      <c r="F572" s="100"/>
      <c r="G572" s="31"/>
      <c r="H572" s="100"/>
      <c r="I572" s="135"/>
      <c r="J572" s="31"/>
      <c r="K572" s="31"/>
      <c r="L572" s="31"/>
      <c r="M572" s="31"/>
    </row>
    <row r="573" ht="37.5" customHeight="1">
      <c r="A573" s="17" t="s">
        <v>374</v>
      </c>
      <c r="B573" s="114" t="s">
        <v>521</v>
      </c>
      <c r="C573" s="115" t="s">
        <v>348</v>
      </c>
      <c r="D573" s="12"/>
      <c r="E573" s="100"/>
      <c r="F573" s="100"/>
      <c r="G573" s="133"/>
      <c r="H573" s="100"/>
      <c r="I573" s="135"/>
      <c r="J573" s="136"/>
      <c r="K573" s="136"/>
      <c r="L573" s="136"/>
      <c r="M573" s="133"/>
    </row>
    <row r="574" ht="37.5" customHeight="1">
      <c r="A574" s="17" t="s">
        <v>375</v>
      </c>
      <c r="B574" s="114" t="s">
        <v>522</v>
      </c>
      <c r="C574" s="115" t="s">
        <v>209</v>
      </c>
      <c r="D574" s="12"/>
      <c r="E574" s="31"/>
      <c r="F574" s="31"/>
      <c r="G574" s="31"/>
      <c r="H574" s="31"/>
      <c r="I574" s="135"/>
      <c r="J574" s="31"/>
      <c r="K574" s="31"/>
      <c r="L574" s="31"/>
      <c r="M574" s="31"/>
    </row>
    <row r="575" ht="37.5" customHeight="1">
      <c r="A575" s="17" t="s">
        <v>376</v>
      </c>
      <c r="B575" s="114" t="s">
        <v>292</v>
      </c>
      <c r="C575" s="115" t="s">
        <v>308</v>
      </c>
      <c r="D575" s="12"/>
      <c r="E575" s="32" t="s">
        <v>206</v>
      </c>
      <c r="F575" s="33">
        <v>0.9027777777777778</v>
      </c>
      <c r="G575" s="124"/>
      <c r="H575" s="125" t="s">
        <v>390</v>
      </c>
      <c r="I575" s="138"/>
      <c r="J575" s="126"/>
      <c r="K575" s="126"/>
      <c r="L575" s="126"/>
      <c r="M575" s="124"/>
    </row>
    <row r="576" ht="37.5" customHeight="1">
      <c r="A576" s="17" t="s">
        <v>379</v>
      </c>
      <c r="B576" s="114" t="s">
        <v>523</v>
      </c>
      <c r="C576" s="115" t="s">
        <v>524</v>
      </c>
      <c r="D576" s="12"/>
      <c r="E576" s="100"/>
      <c r="F576" s="100"/>
      <c r="G576" s="31"/>
      <c r="H576" s="100"/>
      <c r="I576" s="138"/>
      <c r="J576" s="31"/>
      <c r="K576" s="31"/>
      <c r="L576" s="31"/>
      <c r="M576" s="31"/>
    </row>
    <row r="577" ht="37.5" customHeight="1">
      <c r="A577" s="17" t="s">
        <v>380</v>
      </c>
      <c r="B577" s="114" t="s">
        <v>525</v>
      </c>
      <c r="C577" s="115" t="s">
        <v>369</v>
      </c>
      <c r="D577" s="12"/>
      <c r="E577" s="100"/>
      <c r="F577" s="100"/>
      <c r="G577" s="124"/>
      <c r="H577" s="100"/>
      <c r="I577" s="138"/>
      <c r="J577" s="126"/>
      <c r="K577" s="126"/>
      <c r="L577" s="126"/>
      <c r="M577" s="124"/>
    </row>
    <row r="578" ht="37.5" customHeight="1">
      <c r="A578" s="17" t="s">
        <v>382</v>
      </c>
      <c r="B578" s="114" t="s">
        <v>242</v>
      </c>
      <c r="C578" s="115" t="s">
        <v>243</v>
      </c>
      <c r="D578" s="12"/>
      <c r="E578" s="31"/>
      <c r="F578" s="31"/>
      <c r="G578" s="31"/>
      <c r="H578" s="31"/>
      <c r="I578" s="138"/>
      <c r="J578" s="31"/>
      <c r="K578" s="31"/>
      <c r="L578" s="31"/>
      <c r="M578" s="31"/>
    </row>
    <row r="579" ht="37.5" customHeight="1">
      <c r="A579" s="6"/>
      <c r="B579" s="2"/>
      <c r="C579" s="2"/>
      <c r="D579" s="2"/>
      <c r="E579" s="2"/>
      <c r="F579" s="2"/>
      <c r="G579" s="2"/>
      <c r="H579" s="2"/>
      <c r="J579" s="7" t="s">
        <v>2</v>
      </c>
    </row>
    <row r="580" ht="37.5" customHeight="1">
      <c r="A580" s="8" t="s">
        <v>3</v>
      </c>
      <c r="B580" s="8" t="s">
        <v>4</v>
      </c>
      <c r="C580" s="8" t="s">
        <v>5</v>
      </c>
      <c r="E580" s="9"/>
      <c r="F580" s="9"/>
      <c r="G580" s="112" t="s">
        <v>6</v>
      </c>
      <c r="H580" s="11" t="s">
        <v>505</v>
      </c>
      <c r="I580" s="12"/>
      <c r="J580" s="113">
        <v>1.0</v>
      </c>
      <c r="K580" s="113">
        <v>2.0</v>
      </c>
      <c r="L580" s="113">
        <v>3.0</v>
      </c>
      <c r="M580" s="10" t="s">
        <v>8</v>
      </c>
    </row>
    <row r="581" ht="37.5" customHeight="1">
      <c r="A581" s="17" t="s">
        <v>328</v>
      </c>
      <c r="B581" s="114" t="s">
        <v>259</v>
      </c>
      <c r="C581" s="115" t="s">
        <v>264</v>
      </c>
      <c r="D581" s="12"/>
      <c r="E581" s="46" t="s">
        <v>206</v>
      </c>
      <c r="F581" s="47">
        <v>0.7291666666666666</v>
      </c>
      <c r="G581" s="133"/>
      <c r="H581" s="134" t="s">
        <v>385</v>
      </c>
      <c r="I581" s="135"/>
      <c r="J581" s="136"/>
      <c r="K581" s="136"/>
      <c r="L581" s="136"/>
      <c r="M581" s="133"/>
    </row>
    <row r="582" ht="37.5" customHeight="1">
      <c r="A582" s="17" t="s">
        <v>333</v>
      </c>
      <c r="B582" s="114" t="s">
        <v>506</v>
      </c>
      <c r="C582" s="115" t="s">
        <v>254</v>
      </c>
      <c r="D582" s="12"/>
      <c r="E582" s="100"/>
      <c r="F582" s="100"/>
      <c r="G582" s="31"/>
      <c r="H582" s="100"/>
      <c r="I582" s="135"/>
      <c r="J582" s="31"/>
      <c r="K582" s="31"/>
      <c r="L582" s="31"/>
      <c r="M582" s="31"/>
    </row>
    <row r="583" ht="37.5" customHeight="1">
      <c r="A583" s="17" t="s">
        <v>336</v>
      </c>
      <c r="B583" s="114" t="s">
        <v>507</v>
      </c>
      <c r="C583" s="115" t="s">
        <v>343</v>
      </c>
      <c r="D583" s="12"/>
      <c r="E583" s="100"/>
      <c r="F583" s="100"/>
      <c r="G583" s="133"/>
      <c r="H583" s="100"/>
      <c r="I583" s="135"/>
      <c r="J583" s="136"/>
      <c r="K583" s="136"/>
      <c r="L583" s="136"/>
      <c r="M583" s="133"/>
    </row>
    <row r="584" ht="37.5" customHeight="1">
      <c r="A584" s="17" t="s">
        <v>337</v>
      </c>
      <c r="B584" s="114" t="s">
        <v>508</v>
      </c>
      <c r="C584" s="115" t="s">
        <v>509</v>
      </c>
      <c r="D584" s="12"/>
      <c r="E584" s="31"/>
      <c r="F584" s="31"/>
      <c r="G584" s="31"/>
      <c r="H584" s="31"/>
      <c r="I584" s="135"/>
      <c r="J584" s="31"/>
      <c r="K584" s="31"/>
      <c r="L584" s="31"/>
      <c r="M584" s="31"/>
    </row>
    <row r="585" ht="37.5" customHeight="1">
      <c r="A585" s="17" t="s">
        <v>341</v>
      </c>
      <c r="B585" s="114" t="s">
        <v>270</v>
      </c>
      <c r="C585" s="115" t="s">
        <v>510</v>
      </c>
      <c r="D585" s="12"/>
      <c r="E585" s="32" t="s">
        <v>206</v>
      </c>
      <c r="F585" s="33">
        <v>0.7638888888888888</v>
      </c>
      <c r="G585" s="124"/>
      <c r="H585" s="125" t="s">
        <v>386</v>
      </c>
      <c r="I585" s="138"/>
      <c r="J585" s="126"/>
      <c r="K585" s="126"/>
      <c r="L585" s="126"/>
      <c r="M585" s="124"/>
    </row>
    <row r="586" ht="37.5" customHeight="1">
      <c r="A586" s="17" t="s">
        <v>346</v>
      </c>
      <c r="B586" s="114" t="s">
        <v>265</v>
      </c>
      <c r="C586" s="115" t="s">
        <v>310</v>
      </c>
      <c r="D586" s="12"/>
      <c r="E586" s="100"/>
      <c r="F586" s="100"/>
      <c r="G586" s="31"/>
      <c r="H586" s="100"/>
      <c r="I586" s="138"/>
      <c r="J586" s="31"/>
      <c r="K586" s="31"/>
      <c r="L586" s="31"/>
      <c r="M586" s="31"/>
    </row>
    <row r="587" ht="37.5" customHeight="1">
      <c r="A587" s="17" t="s">
        <v>349</v>
      </c>
      <c r="B587" s="114" t="s">
        <v>511</v>
      </c>
      <c r="C587" s="115" t="s">
        <v>512</v>
      </c>
      <c r="D587" s="12"/>
      <c r="E587" s="100"/>
      <c r="F587" s="100"/>
      <c r="G587" s="124"/>
      <c r="H587" s="100"/>
      <c r="I587" s="138"/>
      <c r="J587" s="126"/>
      <c r="K587" s="126"/>
      <c r="L587" s="126"/>
      <c r="M587" s="124"/>
    </row>
    <row r="588" ht="37.5" customHeight="1">
      <c r="A588" s="17" t="s">
        <v>351</v>
      </c>
      <c r="B588" s="114" t="s">
        <v>513</v>
      </c>
      <c r="C588" s="115" t="s">
        <v>291</v>
      </c>
      <c r="D588" s="12"/>
      <c r="E588" s="31"/>
      <c r="F588" s="31"/>
      <c r="G588" s="31"/>
      <c r="H588" s="31"/>
      <c r="I588" s="138"/>
      <c r="J588" s="31"/>
      <c r="K588" s="31"/>
      <c r="L588" s="31"/>
      <c r="M588" s="31"/>
    </row>
    <row r="589" ht="37.5" customHeight="1">
      <c r="A589" s="17" t="s">
        <v>354</v>
      </c>
      <c r="B589" s="114" t="s">
        <v>280</v>
      </c>
      <c r="C589" s="115" t="s">
        <v>305</v>
      </c>
      <c r="D589" s="12"/>
      <c r="E589" s="46" t="s">
        <v>206</v>
      </c>
      <c r="F589" s="47">
        <v>0.7986111111111112</v>
      </c>
      <c r="G589" s="133"/>
      <c r="H589" s="134" t="s">
        <v>387</v>
      </c>
      <c r="I589" s="135"/>
      <c r="J589" s="136"/>
      <c r="K589" s="136"/>
      <c r="L589" s="136"/>
      <c r="M589" s="133"/>
    </row>
    <row r="590" ht="37.5" customHeight="1">
      <c r="A590" s="17" t="s">
        <v>358</v>
      </c>
      <c r="B590" s="114" t="s">
        <v>251</v>
      </c>
      <c r="C590" s="115" t="s">
        <v>282</v>
      </c>
      <c r="D590" s="12"/>
      <c r="E590" s="100"/>
      <c r="F590" s="100"/>
      <c r="G590" s="31"/>
      <c r="H590" s="100"/>
      <c r="I590" s="135"/>
      <c r="J590" s="31"/>
      <c r="K590" s="31"/>
      <c r="L590" s="31"/>
      <c r="M590" s="31"/>
    </row>
    <row r="591" ht="37.5" customHeight="1">
      <c r="A591" s="17" t="s">
        <v>359</v>
      </c>
      <c r="B591" s="114" t="s">
        <v>514</v>
      </c>
      <c r="C591" s="115" t="s">
        <v>238</v>
      </c>
      <c r="D591" s="12"/>
      <c r="E591" s="100"/>
      <c r="F591" s="100"/>
      <c r="G591" s="133"/>
      <c r="H591" s="100"/>
      <c r="I591" s="135"/>
      <c r="J591" s="136"/>
      <c r="K591" s="136"/>
      <c r="L591" s="136"/>
      <c r="M591" s="133"/>
    </row>
    <row r="592" ht="37.5" customHeight="1">
      <c r="A592" s="17" t="s">
        <v>362</v>
      </c>
      <c r="B592" s="114" t="s">
        <v>515</v>
      </c>
      <c r="C592" s="115" t="s">
        <v>516</v>
      </c>
      <c r="D592" s="12"/>
      <c r="E592" s="31"/>
      <c r="F592" s="31"/>
      <c r="G592" s="31"/>
      <c r="H592" s="31"/>
      <c r="I592" s="135"/>
      <c r="J592" s="31"/>
      <c r="K592" s="31"/>
      <c r="L592" s="31"/>
      <c r="M592" s="31"/>
    </row>
    <row r="593" ht="37.5" customHeight="1">
      <c r="A593" s="17" t="s">
        <v>363</v>
      </c>
      <c r="B593" s="114" t="s">
        <v>294</v>
      </c>
      <c r="C593" s="115" t="s">
        <v>339</v>
      </c>
      <c r="D593" s="12"/>
      <c r="E593" s="32" t="s">
        <v>206</v>
      </c>
      <c r="F593" s="33">
        <v>0.8333333333333334</v>
      </c>
      <c r="G593" s="124"/>
      <c r="H593" s="125" t="s">
        <v>388</v>
      </c>
      <c r="I593" s="138"/>
      <c r="J593" s="126"/>
      <c r="K593" s="126"/>
      <c r="L593" s="126"/>
      <c r="M593" s="124"/>
    </row>
    <row r="594" ht="37.5" customHeight="1">
      <c r="A594" s="17" t="s">
        <v>365</v>
      </c>
      <c r="B594" s="114" t="s">
        <v>517</v>
      </c>
      <c r="C594" s="115" t="s">
        <v>373</v>
      </c>
      <c r="D594" s="12"/>
      <c r="E594" s="100"/>
      <c r="F594" s="100"/>
      <c r="G594" s="31"/>
      <c r="H594" s="100"/>
      <c r="I594" s="138"/>
      <c r="J594" s="31"/>
      <c r="K594" s="31"/>
      <c r="L594" s="31"/>
      <c r="M594" s="31"/>
    </row>
    <row r="595" ht="37.5" customHeight="1">
      <c r="A595" s="17" t="s">
        <v>367</v>
      </c>
      <c r="B595" s="114" t="s">
        <v>518</v>
      </c>
      <c r="C595" s="115" t="s">
        <v>272</v>
      </c>
      <c r="D595" s="12"/>
      <c r="E595" s="100"/>
      <c r="F595" s="100"/>
      <c r="G595" s="124"/>
      <c r="H595" s="100"/>
      <c r="I595" s="138"/>
      <c r="J595" s="126"/>
      <c r="K595" s="126"/>
      <c r="L595" s="126"/>
      <c r="M595" s="124"/>
    </row>
    <row r="596" ht="37.5" customHeight="1">
      <c r="A596" s="17" t="s">
        <v>368</v>
      </c>
      <c r="B596" s="114" t="s">
        <v>257</v>
      </c>
      <c r="C596" s="115" t="s">
        <v>258</v>
      </c>
      <c r="D596" s="12"/>
      <c r="E596" s="31"/>
      <c r="F596" s="31"/>
      <c r="G596" s="31"/>
      <c r="H596" s="31"/>
      <c r="I596" s="138"/>
      <c r="J596" s="31"/>
      <c r="K596" s="31"/>
      <c r="L596" s="31"/>
      <c r="M596" s="31"/>
    </row>
    <row r="597" ht="37.5" customHeight="1">
      <c r="A597" s="17" t="s">
        <v>370</v>
      </c>
      <c r="B597" s="114" t="s">
        <v>302</v>
      </c>
      <c r="C597" s="115" t="s">
        <v>519</v>
      </c>
      <c r="D597" s="12"/>
      <c r="E597" s="46" t="s">
        <v>206</v>
      </c>
      <c r="F597" s="47">
        <v>0.8680555555555556</v>
      </c>
      <c r="G597" s="133"/>
      <c r="H597" s="134" t="s">
        <v>389</v>
      </c>
      <c r="I597" s="135"/>
      <c r="J597" s="136"/>
      <c r="K597" s="136"/>
      <c r="L597" s="136"/>
      <c r="M597" s="133"/>
    </row>
    <row r="598" ht="37.5" customHeight="1">
      <c r="A598" s="17" t="s">
        <v>372</v>
      </c>
      <c r="B598" s="114" t="s">
        <v>520</v>
      </c>
      <c r="C598" s="115" t="s">
        <v>276</v>
      </c>
      <c r="D598" s="12"/>
      <c r="E598" s="100"/>
      <c r="F598" s="100"/>
      <c r="G598" s="31"/>
      <c r="H598" s="100"/>
      <c r="I598" s="135"/>
      <c r="J598" s="31"/>
      <c r="K598" s="31"/>
      <c r="L598" s="31"/>
      <c r="M598" s="31"/>
    </row>
    <row r="599" ht="37.5" customHeight="1">
      <c r="A599" s="17" t="s">
        <v>374</v>
      </c>
      <c r="B599" s="114" t="s">
        <v>521</v>
      </c>
      <c r="C599" s="115" t="s">
        <v>348</v>
      </c>
      <c r="D599" s="12"/>
      <c r="E599" s="100"/>
      <c r="F599" s="100"/>
      <c r="G599" s="133"/>
      <c r="H599" s="100"/>
      <c r="I599" s="135"/>
      <c r="J599" s="136"/>
      <c r="K599" s="136"/>
      <c r="L599" s="136"/>
      <c r="M599" s="133"/>
    </row>
    <row r="600" ht="37.5" customHeight="1">
      <c r="A600" s="17" t="s">
        <v>375</v>
      </c>
      <c r="B600" s="114" t="s">
        <v>522</v>
      </c>
      <c r="C600" s="115" t="s">
        <v>209</v>
      </c>
      <c r="D600" s="12"/>
      <c r="E600" s="31"/>
      <c r="F600" s="31"/>
      <c r="G600" s="31"/>
      <c r="H600" s="31"/>
      <c r="I600" s="135"/>
      <c r="J600" s="31"/>
      <c r="K600" s="31"/>
      <c r="L600" s="31"/>
      <c r="M600" s="31"/>
    </row>
    <row r="601" ht="37.5" customHeight="1">
      <c r="A601" s="17" t="s">
        <v>376</v>
      </c>
      <c r="B601" s="114" t="s">
        <v>292</v>
      </c>
      <c r="C601" s="115" t="s">
        <v>308</v>
      </c>
      <c r="D601" s="12"/>
      <c r="E601" s="32" t="s">
        <v>206</v>
      </c>
      <c r="F601" s="33">
        <v>0.9027777777777778</v>
      </c>
      <c r="G601" s="124"/>
      <c r="H601" s="125" t="s">
        <v>390</v>
      </c>
      <c r="I601" s="138"/>
      <c r="J601" s="126"/>
      <c r="K601" s="126"/>
      <c r="L601" s="126"/>
      <c r="M601" s="124"/>
    </row>
    <row r="602" ht="37.5" customHeight="1">
      <c r="A602" s="17" t="s">
        <v>379</v>
      </c>
      <c r="B602" s="114" t="s">
        <v>523</v>
      </c>
      <c r="C602" s="115" t="s">
        <v>524</v>
      </c>
      <c r="D602" s="12"/>
      <c r="E602" s="100"/>
      <c r="F602" s="100"/>
      <c r="G602" s="31"/>
      <c r="H602" s="100"/>
      <c r="I602" s="138"/>
      <c r="J602" s="31"/>
      <c r="K602" s="31"/>
      <c r="L602" s="31"/>
      <c r="M602" s="31"/>
    </row>
    <row r="603" ht="37.5" customHeight="1">
      <c r="A603" s="17" t="s">
        <v>380</v>
      </c>
      <c r="B603" s="114" t="s">
        <v>525</v>
      </c>
      <c r="C603" s="115" t="s">
        <v>369</v>
      </c>
      <c r="D603" s="12"/>
      <c r="E603" s="100"/>
      <c r="F603" s="100"/>
      <c r="G603" s="124"/>
      <c r="H603" s="100"/>
      <c r="I603" s="138"/>
      <c r="J603" s="126"/>
      <c r="K603" s="126"/>
      <c r="L603" s="126"/>
      <c r="M603" s="124"/>
    </row>
    <row r="604" ht="37.5" customHeight="1">
      <c r="A604" s="17" t="s">
        <v>382</v>
      </c>
      <c r="B604" s="114" t="s">
        <v>242</v>
      </c>
      <c r="C604" s="115" t="s">
        <v>243</v>
      </c>
      <c r="D604" s="12"/>
      <c r="E604" s="31"/>
      <c r="F604" s="31"/>
      <c r="G604" s="31"/>
      <c r="H604" s="31"/>
      <c r="I604" s="138"/>
      <c r="J604" s="31"/>
      <c r="K604" s="31"/>
      <c r="L604" s="31"/>
      <c r="M604" s="31"/>
    </row>
    <row r="605" ht="37.5" customHeight="1">
      <c r="A605" s="6"/>
      <c r="B605" s="2"/>
      <c r="C605" s="2"/>
      <c r="D605" s="2"/>
      <c r="E605" s="2"/>
      <c r="F605" s="2"/>
      <c r="G605" s="2"/>
      <c r="H605" s="2"/>
      <c r="J605" s="7" t="s">
        <v>2</v>
      </c>
    </row>
    <row r="606" ht="37.5" customHeight="1">
      <c r="A606" s="8" t="s">
        <v>3</v>
      </c>
      <c r="B606" s="8" t="s">
        <v>4</v>
      </c>
      <c r="C606" s="8" t="s">
        <v>5</v>
      </c>
      <c r="E606" s="9"/>
      <c r="F606" s="9"/>
      <c r="G606" s="112" t="s">
        <v>6</v>
      </c>
      <c r="H606" s="11" t="s">
        <v>505</v>
      </c>
      <c r="I606" s="12"/>
      <c r="J606" s="113">
        <v>1.0</v>
      </c>
      <c r="K606" s="113">
        <v>2.0</v>
      </c>
      <c r="L606" s="113">
        <v>3.0</v>
      </c>
      <c r="M606" s="10" t="s">
        <v>8</v>
      </c>
    </row>
    <row r="607" ht="37.5" customHeight="1">
      <c r="A607" s="17" t="s">
        <v>328</v>
      </c>
      <c r="B607" s="114" t="s">
        <v>259</v>
      </c>
      <c r="C607" s="115" t="s">
        <v>264</v>
      </c>
      <c r="D607" s="12"/>
      <c r="E607" s="46" t="s">
        <v>206</v>
      </c>
      <c r="F607" s="47">
        <v>0.7291666666666666</v>
      </c>
      <c r="G607" s="133"/>
      <c r="H607" s="134" t="s">
        <v>385</v>
      </c>
      <c r="I607" s="135"/>
      <c r="J607" s="136"/>
      <c r="K607" s="136"/>
      <c r="L607" s="136"/>
      <c r="M607" s="133"/>
    </row>
    <row r="608" ht="37.5" customHeight="1">
      <c r="A608" s="17" t="s">
        <v>333</v>
      </c>
      <c r="B608" s="114" t="s">
        <v>506</v>
      </c>
      <c r="C608" s="115" t="s">
        <v>254</v>
      </c>
      <c r="D608" s="12"/>
      <c r="E608" s="100"/>
      <c r="F608" s="100"/>
      <c r="G608" s="31"/>
      <c r="H608" s="100"/>
      <c r="I608" s="135"/>
      <c r="J608" s="31"/>
      <c r="K608" s="31"/>
      <c r="L608" s="31"/>
      <c r="M608" s="31"/>
    </row>
    <row r="609" ht="37.5" customHeight="1">
      <c r="A609" s="17" t="s">
        <v>336</v>
      </c>
      <c r="B609" s="114" t="s">
        <v>507</v>
      </c>
      <c r="C609" s="115" t="s">
        <v>343</v>
      </c>
      <c r="D609" s="12"/>
      <c r="E609" s="100"/>
      <c r="F609" s="100"/>
      <c r="G609" s="133"/>
      <c r="H609" s="100"/>
      <c r="I609" s="135"/>
      <c r="J609" s="136"/>
      <c r="K609" s="136"/>
      <c r="L609" s="136"/>
      <c r="M609" s="133"/>
    </row>
    <row r="610" ht="37.5" customHeight="1">
      <c r="A610" s="17" t="s">
        <v>337</v>
      </c>
      <c r="B610" s="114" t="s">
        <v>508</v>
      </c>
      <c r="C610" s="115" t="s">
        <v>509</v>
      </c>
      <c r="D610" s="12"/>
      <c r="E610" s="31"/>
      <c r="F610" s="31"/>
      <c r="G610" s="31"/>
      <c r="H610" s="31"/>
      <c r="I610" s="135"/>
      <c r="J610" s="31"/>
      <c r="K610" s="31"/>
      <c r="L610" s="31"/>
      <c r="M610" s="31"/>
    </row>
    <row r="611" ht="37.5" customHeight="1">
      <c r="A611" s="17" t="s">
        <v>341</v>
      </c>
      <c r="B611" s="114" t="s">
        <v>270</v>
      </c>
      <c r="C611" s="115" t="s">
        <v>510</v>
      </c>
      <c r="D611" s="12"/>
      <c r="E611" s="32" t="s">
        <v>206</v>
      </c>
      <c r="F611" s="33">
        <v>0.7638888888888888</v>
      </c>
      <c r="G611" s="124"/>
      <c r="H611" s="125" t="s">
        <v>386</v>
      </c>
      <c r="I611" s="138"/>
      <c r="J611" s="126"/>
      <c r="K611" s="126"/>
      <c r="L611" s="126"/>
      <c r="M611" s="124"/>
    </row>
    <row r="612" ht="37.5" customHeight="1">
      <c r="A612" s="17" t="s">
        <v>346</v>
      </c>
      <c r="B612" s="114" t="s">
        <v>265</v>
      </c>
      <c r="C612" s="115" t="s">
        <v>310</v>
      </c>
      <c r="D612" s="12"/>
      <c r="E612" s="100"/>
      <c r="F612" s="100"/>
      <c r="G612" s="31"/>
      <c r="H612" s="100"/>
      <c r="I612" s="138"/>
      <c r="J612" s="31"/>
      <c r="K612" s="31"/>
      <c r="L612" s="31"/>
      <c r="M612" s="31"/>
    </row>
    <row r="613" ht="37.5" customHeight="1">
      <c r="A613" s="17" t="s">
        <v>349</v>
      </c>
      <c r="B613" s="114" t="s">
        <v>511</v>
      </c>
      <c r="C613" s="115" t="s">
        <v>512</v>
      </c>
      <c r="D613" s="12"/>
      <c r="E613" s="100"/>
      <c r="F613" s="100"/>
      <c r="G613" s="124"/>
      <c r="H613" s="100"/>
      <c r="I613" s="138"/>
      <c r="J613" s="126"/>
      <c r="K613" s="126"/>
      <c r="L613" s="126"/>
      <c r="M613" s="124"/>
    </row>
    <row r="614" ht="37.5" customHeight="1">
      <c r="A614" s="17" t="s">
        <v>351</v>
      </c>
      <c r="B614" s="114" t="s">
        <v>513</v>
      </c>
      <c r="C614" s="115" t="s">
        <v>291</v>
      </c>
      <c r="D614" s="12"/>
      <c r="E614" s="31"/>
      <c r="F614" s="31"/>
      <c r="G614" s="31"/>
      <c r="H614" s="31"/>
      <c r="I614" s="138"/>
      <c r="J614" s="31"/>
      <c r="K614" s="31"/>
      <c r="L614" s="31"/>
      <c r="M614" s="31"/>
    </row>
    <row r="615" ht="37.5" customHeight="1">
      <c r="A615" s="17" t="s">
        <v>354</v>
      </c>
      <c r="B615" s="114" t="s">
        <v>280</v>
      </c>
      <c r="C615" s="115" t="s">
        <v>305</v>
      </c>
      <c r="D615" s="12"/>
      <c r="E615" s="46" t="s">
        <v>206</v>
      </c>
      <c r="F615" s="47">
        <v>0.7986111111111112</v>
      </c>
      <c r="G615" s="133"/>
      <c r="H615" s="134" t="s">
        <v>387</v>
      </c>
      <c r="I615" s="135"/>
      <c r="J615" s="136"/>
      <c r="K615" s="136"/>
      <c r="L615" s="136"/>
      <c r="M615" s="133"/>
    </row>
    <row r="616" ht="37.5" customHeight="1">
      <c r="A616" s="17" t="s">
        <v>358</v>
      </c>
      <c r="B616" s="114" t="s">
        <v>251</v>
      </c>
      <c r="C616" s="115" t="s">
        <v>282</v>
      </c>
      <c r="D616" s="12"/>
      <c r="E616" s="100"/>
      <c r="F616" s="100"/>
      <c r="G616" s="31"/>
      <c r="H616" s="100"/>
      <c r="I616" s="135"/>
      <c r="J616" s="31"/>
      <c r="K616" s="31"/>
      <c r="L616" s="31"/>
      <c r="M616" s="31"/>
    </row>
    <row r="617" ht="37.5" customHeight="1">
      <c r="A617" s="17" t="s">
        <v>359</v>
      </c>
      <c r="B617" s="114" t="s">
        <v>514</v>
      </c>
      <c r="C617" s="115" t="s">
        <v>238</v>
      </c>
      <c r="D617" s="12"/>
      <c r="E617" s="100"/>
      <c r="F617" s="100"/>
      <c r="G617" s="133"/>
      <c r="H617" s="100"/>
      <c r="I617" s="135"/>
      <c r="J617" s="136"/>
      <c r="K617" s="136"/>
      <c r="L617" s="136"/>
      <c r="M617" s="133"/>
    </row>
    <row r="618" ht="37.5" customHeight="1">
      <c r="A618" s="17" t="s">
        <v>362</v>
      </c>
      <c r="B618" s="114" t="s">
        <v>515</v>
      </c>
      <c r="C618" s="115" t="s">
        <v>516</v>
      </c>
      <c r="D618" s="12"/>
      <c r="E618" s="31"/>
      <c r="F618" s="31"/>
      <c r="G618" s="31"/>
      <c r="H618" s="31"/>
      <c r="I618" s="135"/>
      <c r="J618" s="31"/>
      <c r="K618" s="31"/>
      <c r="L618" s="31"/>
      <c r="M618" s="31"/>
    </row>
    <row r="619" ht="37.5" customHeight="1">
      <c r="A619" s="17" t="s">
        <v>363</v>
      </c>
      <c r="B619" s="114" t="s">
        <v>294</v>
      </c>
      <c r="C619" s="115" t="s">
        <v>339</v>
      </c>
      <c r="D619" s="12"/>
      <c r="E619" s="32" t="s">
        <v>206</v>
      </c>
      <c r="F619" s="33">
        <v>0.8333333333333334</v>
      </c>
      <c r="G619" s="124"/>
      <c r="H619" s="125" t="s">
        <v>388</v>
      </c>
      <c r="I619" s="138"/>
      <c r="J619" s="126"/>
      <c r="K619" s="126"/>
      <c r="L619" s="126"/>
      <c r="M619" s="124"/>
    </row>
    <row r="620" ht="37.5" customHeight="1">
      <c r="A620" s="17" t="s">
        <v>365</v>
      </c>
      <c r="B620" s="114" t="s">
        <v>517</v>
      </c>
      <c r="C620" s="115" t="s">
        <v>373</v>
      </c>
      <c r="D620" s="12"/>
      <c r="E620" s="100"/>
      <c r="F620" s="100"/>
      <c r="G620" s="31"/>
      <c r="H620" s="100"/>
      <c r="I620" s="138"/>
      <c r="J620" s="31"/>
      <c r="K620" s="31"/>
      <c r="L620" s="31"/>
      <c r="M620" s="31"/>
    </row>
    <row r="621" ht="37.5" customHeight="1">
      <c r="A621" s="17" t="s">
        <v>367</v>
      </c>
      <c r="B621" s="114" t="s">
        <v>518</v>
      </c>
      <c r="C621" s="115" t="s">
        <v>272</v>
      </c>
      <c r="D621" s="12"/>
      <c r="E621" s="100"/>
      <c r="F621" s="100"/>
      <c r="G621" s="124"/>
      <c r="H621" s="100"/>
      <c r="I621" s="138"/>
      <c r="J621" s="126"/>
      <c r="K621" s="126"/>
      <c r="L621" s="126"/>
      <c r="M621" s="124"/>
    </row>
    <row r="622" ht="37.5" customHeight="1">
      <c r="A622" s="17" t="s">
        <v>368</v>
      </c>
      <c r="B622" s="114" t="s">
        <v>257</v>
      </c>
      <c r="C622" s="115" t="s">
        <v>258</v>
      </c>
      <c r="D622" s="12"/>
      <c r="E622" s="31"/>
      <c r="F622" s="31"/>
      <c r="G622" s="31"/>
      <c r="H622" s="31"/>
      <c r="I622" s="138"/>
      <c r="J622" s="31"/>
      <c r="K622" s="31"/>
      <c r="L622" s="31"/>
      <c r="M622" s="31"/>
    </row>
    <row r="623" ht="37.5" customHeight="1">
      <c r="A623" s="17" t="s">
        <v>370</v>
      </c>
      <c r="B623" s="114" t="s">
        <v>302</v>
      </c>
      <c r="C623" s="115" t="s">
        <v>519</v>
      </c>
      <c r="D623" s="12"/>
      <c r="E623" s="46" t="s">
        <v>206</v>
      </c>
      <c r="F623" s="47">
        <v>0.8680555555555556</v>
      </c>
      <c r="G623" s="133"/>
      <c r="H623" s="134" t="s">
        <v>389</v>
      </c>
      <c r="I623" s="135"/>
      <c r="J623" s="136"/>
      <c r="K623" s="136"/>
      <c r="L623" s="136"/>
      <c r="M623" s="133"/>
    </row>
    <row r="624" ht="37.5" customHeight="1">
      <c r="A624" s="17" t="s">
        <v>372</v>
      </c>
      <c r="B624" s="114" t="s">
        <v>520</v>
      </c>
      <c r="C624" s="115" t="s">
        <v>276</v>
      </c>
      <c r="D624" s="12"/>
      <c r="E624" s="100"/>
      <c r="F624" s="100"/>
      <c r="G624" s="31"/>
      <c r="H624" s="100"/>
      <c r="I624" s="135"/>
      <c r="J624" s="31"/>
      <c r="K624" s="31"/>
      <c r="L624" s="31"/>
      <c r="M624" s="31"/>
    </row>
    <row r="625" ht="37.5" customHeight="1">
      <c r="A625" s="17" t="s">
        <v>374</v>
      </c>
      <c r="B625" s="114" t="s">
        <v>521</v>
      </c>
      <c r="C625" s="115" t="s">
        <v>348</v>
      </c>
      <c r="D625" s="12"/>
      <c r="E625" s="100"/>
      <c r="F625" s="100"/>
      <c r="G625" s="133"/>
      <c r="H625" s="100"/>
      <c r="I625" s="135"/>
      <c r="J625" s="136"/>
      <c r="K625" s="136"/>
      <c r="L625" s="136"/>
      <c r="M625" s="133"/>
    </row>
    <row r="626" ht="37.5" customHeight="1">
      <c r="A626" s="17" t="s">
        <v>375</v>
      </c>
      <c r="B626" s="114" t="s">
        <v>522</v>
      </c>
      <c r="C626" s="115" t="s">
        <v>209</v>
      </c>
      <c r="D626" s="12"/>
      <c r="E626" s="31"/>
      <c r="F626" s="31"/>
      <c r="G626" s="31"/>
      <c r="H626" s="31"/>
      <c r="I626" s="135"/>
      <c r="J626" s="31"/>
      <c r="K626" s="31"/>
      <c r="L626" s="31"/>
      <c r="M626" s="31"/>
    </row>
    <row r="627" ht="37.5" customHeight="1">
      <c r="A627" s="17" t="s">
        <v>376</v>
      </c>
      <c r="B627" s="114" t="s">
        <v>292</v>
      </c>
      <c r="C627" s="115" t="s">
        <v>308</v>
      </c>
      <c r="D627" s="12"/>
      <c r="E627" s="32" t="s">
        <v>206</v>
      </c>
      <c r="F627" s="33">
        <v>0.9027777777777778</v>
      </c>
      <c r="G627" s="124"/>
      <c r="H627" s="125" t="s">
        <v>390</v>
      </c>
      <c r="I627" s="138"/>
      <c r="J627" s="126"/>
      <c r="K627" s="126"/>
      <c r="L627" s="126"/>
      <c r="M627" s="124"/>
    </row>
    <row r="628" ht="37.5" customHeight="1">
      <c r="A628" s="17" t="s">
        <v>379</v>
      </c>
      <c r="B628" s="114" t="s">
        <v>523</v>
      </c>
      <c r="C628" s="115" t="s">
        <v>524</v>
      </c>
      <c r="D628" s="12"/>
      <c r="E628" s="100"/>
      <c r="F628" s="100"/>
      <c r="G628" s="31"/>
      <c r="H628" s="100"/>
      <c r="I628" s="138"/>
      <c r="J628" s="31"/>
      <c r="K628" s="31"/>
      <c r="L628" s="31"/>
      <c r="M628" s="31"/>
    </row>
    <row r="629" ht="37.5" customHeight="1">
      <c r="A629" s="17" t="s">
        <v>380</v>
      </c>
      <c r="B629" s="114" t="s">
        <v>525</v>
      </c>
      <c r="C629" s="115" t="s">
        <v>369</v>
      </c>
      <c r="D629" s="12"/>
      <c r="E629" s="100"/>
      <c r="F629" s="100"/>
      <c r="G629" s="124"/>
      <c r="H629" s="100"/>
      <c r="I629" s="138"/>
      <c r="J629" s="126"/>
      <c r="K629" s="126"/>
      <c r="L629" s="126"/>
      <c r="M629" s="124"/>
    </row>
    <row r="630" ht="37.5" customHeight="1">
      <c r="A630" s="17" t="s">
        <v>382</v>
      </c>
      <c r="B630" s="114" t="s">
        <v>242</v>
      </c>
      <c r="C630" s="115" t="s">
        <v>243</v>
      </c>
      <c r="D630" s="12"/>
      <c r="E630" s="31"/>
      <c r="F630" s="31"/>
      <c r="G630" s="31"/>
      <c r="H630" s="31"/>
      <c r="I630" s="138"/>
      <c r="J630" s="31"/>
      <c r="K630" s="31"/>
      <c r="L630" s="31"/>
      <c r="M630" s="31"/>
    </row>
    <row r="631" ht="37.5" customHeight="1"/>
    <row r="632" ht="37.5" customHeight="1"/>
    <row r="633" ht="37.5" customHeight="1"/>
    <row r="634" ht="37.5" customHeight="1"/>
    <row r="635" ht="37.5" customHeight="1"/>
    <row r="636" ht="37.5" customHeight="1"/>
    <row r="637" ht="37.5" customHeight="1"/>
    <row r="638" ht="37.5" customHeight="1"/>
  </sheetData>
  <mergeCells count="2521">
    <mergeCell ref="H125:H128"/>
    <mergeCell ref="H129:H132"/>
    <mergeCell ref="H133:H136"/>
    <mergeCell ref="H138:I138"/>
    <mergeCell ref="H139:H142"/>
    <mergeCell ref="H143:H146"/>
    <mergeCell ref="G117:G118"/>
    <mergeCell ref="G119:G120"/>
    <mergeCell ref="G121:G122"/>
    <mergeCell ref="G125:G126"/>
    <mergeCell ref="G127:G128"/>
    <mergeCell ref="J127:J128"/>
    <mergeCell ref="J129:J130"/>
    <mergeCell ref="G129:G130"/>
    <mergeCell ref="G131:G132"/>
    <mergeCell ref="G133:G134"/>
    <mergeCell ref="G135:G136"/>
    <mergeCell ref="G139:G140"/>
    <mergeCell ref="G141:G142"/>
    <mergeCell ref="G143:G144"/>
    <mergeCell ref="J131:J132"/>
    <mergeCell ref="J133:J134"/>
    <mergeCell ref="J135:J136"/>
    <mergeCell ref="J139:J140"/>
    <mergeCell ref="J141:J142"/>
    <mergeCell ref="J143:J144"/>
    <mergeCell ref="J145:J146"/>
    <mergeCell ref="G145:G146"/>
    <mergeCell ref="G147:G148"/>
    <mergeCell ref="H147:H150"/>
    <mergeCell ref="G149:G150"/>
    <mergeCell ref="G151:G152"/>
    <mergeCell ref="G153:G154"/>
    <mergeCell ref="G155:G156"/>
    <mergeCell ref="J169:J170"/>
    <mergeCell ref="J171:J172"/>
    <mergeCell ref="J185:J186"/>
    <mergeCell ref="J187:J188"/>
    <mergeCell ref="J167:J168"/>
    <mergeCell ref="J173:J174"/>
    <mergeCell ref="J175:J176"/>
    <mergeCell ref="J177:J178"/>
    <mergeCell ref="J179:J180"/>
    <mergeCell ref="J181:J182"/>
    <mergeCell ref="J183:J184"/>
    <mergeCell ref="G157:G158"/>
    <mergeCell ref="G159:G160"/>
    <mergeCell ref="G161:G162"/>
    <mergeCell ref="G165:G166"/>
    <mergeCell ref="G167:G168"/>
    <mergeCell ref="G169:G170"/>
    <mergeCell ref="G171:G172"/>
    <mergeCell ref="H151:H154"/>
    <mergeCell ref="H155:H158"/>
    <mergeCell ref="H159:H162"/>
    <mergeCell ref="H164:I164"/>
    <mergeCell ref="H165:H168"/>
    <mergeCell ref="H169:H172"/>
    <mergeCell ref="H173:H176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91:G192"/>
    <mergeCell ref="G193:G194"/>
    <mergeCell ref="G195:G196"/>
    <mergeCell ref="G197:G198"/>
    <mergeCell ref="G199:G200"/>
    <mergeCell ref="G201:G202"/>
    <mergeCell ref="H203:H206"/>
    <mergeCell ref="H207:H210"/>
    <mergeCell ref="H211:H214"/>
    <mergeCell ref="H216:I216"/>
    <mergeCell ref="H217:H220"/>
    <mergeCell ref="H177:H180"/>
    <mergeCell ref="H181:H184"/>
    <mergeCell ref="H185:H188"/>
    <mergeCell ref="H190:I190"/>
    <mergeCell ref="H191:H194"/>
    <mergeCell ref="H195:H198"/>
    <mergeCell ref="H199:H202"/>
    <mergeCell ref="G203:G204"/>
    <mergeCell ref="G205:G206"/>
    <mergeCell ref="G207:G208"/>
    <mergeCell ref="G209:G210"/>
    <mergeCell ref="G211:G212"/>
    <mergeCell ref="G213:G214"/>
    <mergeCell ref="G217:G218"/>
    <mergeCell ref="K125:K126"/>
    <mergeCell ref="L125:L126"/>
    <mergeCell ref="H121:H124"/>
    <mergeCell ref="G123:G124"/>
    <mergeCell ref="J123:J124"/>
    <mergeCell ref="K123:K124"/>
    <mergeCell ref="L123:L124"/>
    <mergeCell ref="M123:M124"/>
    <mergeCell ref="J125:J126"/>
    <mergeCell ref="M125:M126"/>
    <mergeCell ref="K93:K94"/>
    <mergeCell ref="L93:L94"/>
    <mergeCell ref="M93:M94"/>
    <mergeCell ref="G87:G88"/>
    <mergeCell ref="G89:G90"/>
    <mergeCell ref="G91:G92"/>
    <mergeCell ref="K91:K92"/>
    <mergeCell ref="L91:L92"/>
    <mergeCell ref="G93:G94"/>
    <mergeCell ref="G95:G96"/>
    <mergeCell ref="L95:L96"/>
    <mergeCell ref="J95:J96"/>
    <mergeCell ref="K95:K96"/>
    <mergeCell ref="M95:M96"/>
    <mergeCell ref="J97:J98"/>
    <mergeCell ref="K97:K98"/>
    <mergeCell ref="L97:L98"/>
    <mergeCell ref="M97:M98"/>
    <mergeCell ref="L105:L106"/>
    <mergeCell ref="M105:M106"/>
    <mergeCell ref="H91:H94"/>
    <mergeCell ref="H95:H98"/>
    <mergeCell ref="G97:G98"/>
    <mergeCell ref="G99:G100"/>
    <mergeCell ref="H99:H102"/>
    <mergeCell ref="G101:G102"/>
    <mergeCell ref="H103:H106"/>
    <mergeCell ref="G103:G104"/>
    <mergeCell ref="G105:G106"/>
    <mergeCell ref="G107:G108"/>
    <mergeCell ref="G113:G114"/>
    <mergeCell ref="H113:H116"/>
    <mergeCell ref="G115:G116"/>
    <mergeCell ref="H117:H120"/>
    <mergeCell ref="K133:K134"/>
    <mergeCell ref="L133:L134"/>
    <mergeCell ref="M133:M134"/>
    <mergeCell ref="L131:L132"/>
    <mergeCell ref="M131:M132"/>
    <mergeCell ref="K127:K128"/>
    <mergeCell ref="L127:L128"/>
    <mergeCell ref="M127:M128"/>
    <mergeCell ref="K129:K130"/>
    <mergeCell ref="L129:L130"/>
    <mergeCell ref="M129:M130"/>
    <mergeCell ref="K131:K132"/>
    <mergeCell ref="K135:K136"/>
    <mergeCell ref="L135:L136"/>
    <mergeCell ref="M135:M136"/>
    <mergeCell ref="J137:L137"/>
    <mergeCell ref="K139:K140"/>
    <mergeCell ref="L139:L140"/>
    <mergeCell ref="M139:M140"/>
    <mergeCell ref="L145:L146"/>
    <mergeCell ref="M145:M146"/>
    <mergeCell ref="K141:K142"/>
    <mergeCell ref="L141:L142"/>
    <mergeCell ref="M141:M142"/>
    <mergeCell ref="K143:K144"/>
    <mergeCell ref="L143:L144"/>
    <mergeCell ref="M143:M144"/>
    <mergeCell ref="K145:K146"/>
    <mergeCell ref="L151:L152"/>
    <mergeCell ref="M151:M152"/>
    <mergeCell ref="K147:K148"/>
    <mergeCell ref="L147:L148"/>
    <mergeCell ref="M147:M148"/>
    <mergeCell ref="K149:K150"/>
    <mergeCell ref="L149:L150"/>
    <mergeCell ref="M149:M150"/>
    <mergeCell ref="K151:K152"/>
    <mergeCell ref="J213:J214"/>
    <mergeCell ref="J217:J218"/>
    <mergeCell ref="K217:K218"/>
    <mergeCell ref="L217:L218"/>
    <mergeCell ref="M217:M218"/>
    <mergeCell ref="J219:J220"/>
    <mergeCell ref="K219:K220"/>
    <mergeCell ref="J221:J222"/>
    <mergeCell ref="K221:K222"/>
    <mergeCell ref="L221:L222"/>
    <mergeCell ref="M221:M222"/>
    <mergeCell ref="K223:K224"/>
    <mergeCell ref="L223:L224"/>
    <mergeCell ref="M223:M224"/>
    <mergeCell ref="G219:G220"/>
    <mergeCell ref="G221:G222"/>
    <mergeCell ref="H221:H224"/>
    <mergeCell ref="G223:G224"/>
    <mergeCell ref="G225:G226"/>
    <mergeCell ref="G227:G228"/>
    <mergeCell ref="G229:G230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31:G232"/>
    <mergeCell ref="G233:G234"/>
    <mergeCell ref="G235:G236"/>
    <mergeCell ref="G237:G238"/>
    <mergeCell ref="G239:G240"/>
    <mergeCell ref="G243:G244"/>
    <mergeCell ref="G245:G246"/>
    <mergeCell ref="H251:H254"/>
    <mergeCell ref="H255:H258"/>
    <mergeCell ref="H259:H262"/>
    <mergeCell ref="H225:H228"/>
    <mergeCell ref="H229:H232"/>
    <mergeCell ref="H233:H236"/>
    <mergeCell ref="H237:H240"/>
    <mergeCell ref="H242:I242"/>
    <mergeCell ref="H243:H246"/>
    <mergeCell ref="H247:H250"/>
    <mergeCell ref="L227:L228"/>
    <mergeCell ref="M227:M228"/>
    <mergeCell ref="J223:J224"/>
    <mergeCell ref="J225:J226"/>
    <mergeCell ref="K225:K226"/>
    <mergeCell ref="L225:L226"/>
    <mergeCell ref="M225:M226"/>
    <mergeCell ref="J227:J228"/>
    <mergeCell ref="K227:K228"/>
    <mergeCell ref="L257:L258"/>
    <mergeCell ref="M257:M258"/>
    <mergeCell ref="L259:L260"/>
    <mergeCell ref="M259:M260"/>
    <mergeCell ref="J261:J262"/>
    <mergeCell ref="K261:K262"/>
    <mergeCell ref="L261:L262"/>
    <mergeCell ref="M261:M262"/>
    <mergeCell ref="J253:J254"/>
    <mergeCell ref="J255:J256"/>
    <mergeCell ref="K255:K256"/>
    <mergeCell ref="L255:L256"/>
    <mergeCell ref="M255:M256"/>
    <mergeCell ref="J257:J258"/>
    <mergeCell ref="K257:K258"/>
    <mergeCell ref="F233:F236"/>
    <mergeCell ref="F237:F240"/>
    <mergeCell ref="F243:F246"/>
    <mergeCell ref="F247:F250"/>
    <mergeCell ref="F251:F254"/>
    <mergeCell ref="F255:F258"/>
    <mergeCell ref="F259:F262"/>
    <mergeCell ref="F263:F266"/>
    <mergeCell ref="F269:F272"/>
    <mergeCell ref="F273:F276"/>
    <mergeCell ref="F277:F280"/>
    <mergeCell ref="F281:F284"/>
    <mergeCell ref="F285:F288"/>
    <mergeCell ref="F289:F292"/>
    <mergeCell ref="E185:E188"/>
    <mergeCell ref="F185:F188"/>
    <mergeCell ref="E191:E194"/>
    <mergeCell ref="F191:F194"/>
    <mergeCell ref="E195:E198"/>
    <mergeCell ref="F195:F198"/>
    <mergeCell ref="F199:F202"/>
    <mergeCell ref="E199:E202"/>
    <mergeCell ref="E203:E206"/>
    <mergeCell ref="E207:E210"/>
    <mergeCell ref="E211:E214"/>
    <mergeCell ref="E217:E220"/>
    <mergeCell ref="E221:E224"/>
    <mergeCell ref="E225:E228"/>
    <mergeCell ref="F203:F206"/>
    <mergeCell ref="F207:F210"/>
    <mergeCell ref="F211:F214"/>
    <mergeCell ref="F217:F220"/>
    <mergeCell ref="F221:F224"/>
    <mergeCell ref="F225:F228"/>
    <mergeCell ref="F229:F232"/>
    <mergeCell ref="E229:E232"/>
    <mergeCell ref="E233:E236"/>
    <mergeCell ref="E237:E240"/>
    <mergeCell ref="E243:E246"/>
    <mergeCell ref="E247:E250"/>
    <mergeCell ref="E251:E254"/>
    <mergeCell ref="E255:E258"/>
    <mergeCell ref="E259:E262"/>
    <mergeCell ref="E263:E266"/>
    <mergeCell ref="E269:E272"/>
    <mergeCell ref="E273:E276"/>
    <mergeCell ref="E277:E280"/>
    <mergeCell ref="E281:E284"/>
    <mergeCell ref="E285:E288"/>
    <mergeCell ref="E289:E292"/>
    <mergeCell ref="E295:E298"/>
    <mergeCell ref="E299:E302"/>
    <mergeCell ref="E303:E306"/>
    <mergeCell ref="E307:E310"/>
    <mergeCell ref="E311:E314"/>
    <mergeCell ref="E315:E318"/>
    <mergeCell ref="E341:E344"/>
    <mergeCell ref="F341:F344"/>
    <mergeCell ref="E321:E324"/>
    <mergeCell ref="E325:E328"/>
    <mergeCell ref="E329:E332"/>
    <mergeCell ref="E333:E336"/>
    <mergeCell ref="F333:F336"/>
    <mergeCell ref="E337:E340"/>
    <mergeCell ref="F337:F340"/>
    <mergeCell ref="C537:D537"/>
    <mergeCell ref="C538:D538"/>
    <mergeCell ref="C539:D539"/>
    <mergeCell ref="C540:D540"/>
    <mergeCell ref="C541:D541"/>
    <mergeCell ref="C532:D532"/>
    <mergeCell ref="C533:D533"/>
    <mergeCell ref="E533:E536"/>
    <mergeCell ref="C534:D534"/>
    <mergeCell ref="C535:D535"/>
    <mergeCell ref="C536:D536"/>
    <mergeCell ref="E537:E540"/>
    <mergeCell ref="C547:D547"/>
    <mergeCell ref="C548:D548"/>
    <mergeCell ref="C549:D549"/>
    <mergeCell ref="E541:E544"/>
    <mergeCell ref="C542:D542"/>
    <mergeCell ref="C543:D543"/>
    <mergeCell ref="C544:D544"/>
    <mergeCell ref="C545:D545"/>
    <mergeCell ref="E545:E548"/>
    <mergeCell ref="C546:D546"/>
    <mergeCell ref="C556:D556"/>
    <mergeCell ref="C557:D557"/>
    <mergeCell ref="E549:E552"/>
    <mergeCell ref="C550:D550"/>
    <mergeCell ref="C551:D551"/>
    <mergeCell ref="C552:D552"/>
    <mergeCell ref="C554:D554"/>
    <mergeCell ref="C555:D555"/>
    <mergeCell ref="E555:E558"/>
    <mergeCell ref="E623:E626"/>
    <mergeCell ref="E627:E630"/>
    <mergeCell ref="E593:E596"/>
    <mergeCell ref="E597:E600"/>
    <mergeCell ref="E601:E604"/>
    <mergeCell ref="E607:E610"/>
    <mergeCell ref="E611:E614"/>
    <mergeCell ref="E615:E618"/>
    <mergeCell ref="E619:E622"/>
    <mergeCell ref="C563:D563"/>
    <mergeCell ref="C564:D564"/>
    <mergeCell ref="C558:D558"/>
    <mergeCell ref="C559:D559"/>
    <mergeCell ref="E559:E562"/>
    <mergeCell ref="C560:D560"/>
    <mergeCell ref="C561:D561"/>
    <mergeCell ref="C562:D562"/>
    <mergeCell ref="C567:D567"/>
    <mergeCell ref="E563:E566"/>
    <mergeCell ref="E567:E570"/>
    <mergeCell ref="E571:E574"/>
    <mergeCell ref="E575:E578"/>
    <mergeCell ref="E581:E584"/>
    <mergeCell ref="E585:E588"/>
    <mergeCell ref="E589:E592"/>
    <mergeCell ref="C571:D571"/>
    <mergeCell ref="C575:D575"/>
    <mergeCell ref="C580:D580"/>
    <mergeCell ref="C581:D581"/>
    <mergeCell ref="C585:D585"/>
    <mergeCell ref="C589:D589"/>
    <mergeCell ref="C593:D593"/>
    <mergeCell ref="C597:D597"/>
    <mergeCell ref="C601:D601"/>
    <mergeCell ref="C606:D606"/>
    <mergeCell ref="C607:D607"/>
    <mergeCell ref="C611:D611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C621:D621"/>
    <mergeCell ref="C629:D629"/>
    <mergeCell ref="C630:D630"/>
    <mergeCell ref="C622:D622"/>
    <mergeCell ref="C623:D623"/>
    <mergeCell ref="C624:D624"/>
    <mergeCell ref="C625:D625"/>
    <mergeCell ref="C626:D626"/>
    <mergeCell ref="C627:D627"/>
    <mergeCell ref="C628:D628"/>
    <mergeCell ref="C355:D355"/>
    <mergeCell ref="C356:D356"/>
    <mergeCell ref="C357:D357"/>
    <mergeCell ref="C358:D358"/>
    <mergeCell ref="C359:D359"/>
    <mergeCell ref="C350:D350"/>
    <mergeCell ref="C351:D351"/>
    <mergeCell ref="E351:E354"/>
    <mergeCell ref="C352:D352"/>
    <mergeCell ref="C353:D353"/>
    <mergeCell ref="C354:D354"/>
    <mergeCell ref="E355:E358"/>
    <mergeCell ref="C365:D365"/>
    <mergeCell ref="C366:D366"/>
    <mergeCell ref="C367:D367"/>
    <mergeCell ref="E359:E362"/>
    <mergeCell ref="C360:D360"/>
    <mergeCell ref="C361:D361"/>
    <mergeCell ref="C362:D362"/>
    <mergeCell ref="C363:D363"/>
    <mergeCell ref="E363:E366"/>
    <mergeCell ref="C364:D364"/>
    <mergeCell ref="C374:D374"/>
    <mergeCell ref="C375:D375"/>
    <mergeCell ref="E367:E370"/>
    <mergeCell ref="C368:D368"/>
    <mergeCell ref="C369:D369"/>
    <mergeCell ref="C370:D370"/>
    <mergeCell ref="C372:D372"/>
    <mergeCell ref="C373:D373"/>
    <mergeCell ref="E373:E376"/>
    <mergeCell ref="C381:D381"/>
    <mergeCell ref="C382:D382"/>
    <mergeCell ref="C383:D383"/>
    <mergeCell ref="C384:D384"/>
    <mergeCell ref="C385:D385"/>
    <mergeCell ref="C376:D376"/>
    <mergeCell ref="C377:D377"/>
    <mergeCell ref="E377:E380"/>
    <mergeCell ref="C378:D378"/>
    <mergeCell ref="C379:D379"/>
    <mergeCell ref="C380:D380"/>
    <mergeCell ref="E381:E384"/>
    <mergeCell ref="C391:D391"/>
    <mergeCell ref="C392:D392"/>
    <mergeCell ref="C393:D393"/>
    <mergeCell ref="E385:E388"/>
    <mergeCell ref="C386:D386"/>
    <mergeCell ref="C387:D387"/>
    <mergeCell ref="C388:D388"/>
    <mergeCell ref="C389:D389"/>
    <mergeCell ref="E389:E392"/>
    <mergeCell ref="C390:D390"/>
    <mergeCell ref="C400:D400"/>
    <mergeCell ref="C401:D401"/>
    <mergeCell ref="E393:E396"/>
    <mergeCell ref="C394:D394"/>
    <mergeCell ref="C395:D395"/>
    <mergeCell ref="C396:D396"/>
    <mergeCell ref="C398:D398"/>
    <mergeCell ref="C399:D399"/>
    <mergeCell ref="E399:E402"/>
    <mergeCell ref="C407:D407"/>
    <mergeCell ref="C408:D408"/>
    <mergeCell ref="C409:D409"/>
    <mergeCell ref="C410:D410"/>
    <mergeCell ref="C411:D411"/>
    <mergeCell ref="C402:D402"/>
    <mergeCell ref="C403:D403"/>
    <mergeCell ref="E403:E406"/>
    <mergeCell ref="C404:D404"/>
    <mergeCell ref="C405:D405"/>
    <mergeCell ref="C406:D406"/>
    <mergeCell ref="E407:E410"/>
    <mergeCell ref="C417:D417"/>
    <mergeCell ref="C418:D418"/>
    <mergeCell ref="C419:D419"/>
    <mergeCell ref="E411:E414"/>
    <mergeCell ref="C412:D412"/>
    <mergeCell ref="C413:D413"/>
    <mergeCell ref="C414:D414"/>
    <mergeCell ref="C415:D415"/>
    <mergeCell ref="E415:E418"/>
    <mergeCell ref="C416:D416"/>
    <mergeCell ref="C426:D426"/>
    <mergeCell ref="C427:D427"/>
    <mergeCell ref="E419:E422"/>
    <mergeCell ref="C420:D420"/>
    <mergeCell ref="C421:D421"/>
    <mergeCell ref="C422:D422"/>
    <mergeCell ref="C424:D424"/>
    <mergeCell ref="C425:D425"/>
    <mergeCell ref="E425:E428"/>
    <mergeCell ref="C433:D433"/>
    <mergeCell ref="C434:D434"/>
    <mergeCell ref="C435:D435"/>
    <mergeCell ref="C436:D436"/>
    <mergeCell ref="C437:D437"/>
    <mergeCell ref="C428:D428"/>
    <mergeCell ref="C429:D429"/>
    <mergeCell ref="E429:E432"/>
    <mergeCell ref="C430:D430"/>
    <mergeCell ref="C431:D431"/>
    <mergeCell ref="C432:D432"/>
    <mergeCell ref="E433:E436"/>
    <mergeCell ref="C443:D443"/>
    <mergeCell ref="C444:D444"/>
    <mergeCell ref="C445:D445"/>
    <mergeCell ref="E437:E440"/>
    <mergeCell ref="C438:D438"/>
    <mergeCell ref="C439:D439"/>
    <mergeCell ref="C440:D440"/>
    <mergeCell ref="C441:D441"/>
    <mergeCell ref="E441:E444"/>
    <mergeCell ref="C442:D442"/>
    <mergeCell ref="C452:D452"/>
    <mergeCell ref="C453:D453"/>
    <mergeCell ref="E445:E448"/>
    <mergeCell ref="C446:D446"/>
    <mergeCell ref="C447:D447"/>
    <mergeCell ref="C448:D448"/>
    <mergeCell ref="C450:D450"/>
    <mergeCell ref="C451:D451"/>
    <mergeCell ref="E451:E454"/>
    <mergeCell ref="C459:D459"/>
    <mergeCell ref="C460:D460"/>
    <mergeCell ref="C461:D461"/>
    <mergeCell ref="C462:D462"/>
    <mergeCell ref="C463:D463"/>
    <mergeCell ref="C454:D454"/>
    <mergeCell ref="C455:D455"/>
    <mergeCell ref="E455:E458"/>
    <mergeCell ref="C456:D456"/>
    <mergeCell ref="C457:D457"/>
    <mergeCell ref="C458:D458"/>
    <mergeCell ref="E459:E462"/>
    <mergeCell ref="C469:D469"/>
    <mergeCell ref="C470:D470"/>
    <mergeCell ref="C471:D471"/>
    <mergeCell ref="E463:E466"/>
    <mergeCell ref="C464:D464"/>
    <mergeCell ref="C465:D465"/>
    <mergeCell ref="C466:D466"/>
    <mergeCell ref="C467:D467"/>
    <mergeCell ref="E467:E470"/>
    <mergeCell ref="C468:D468"/>
    <mergeCell ref="C478:D478"/>
    <mergeCell ref="C479:D479"/>
    <mergeCell ref="E471:E474"/>
    <mergeCell ref="C472:D472"/>
    <mergeCell ref="C473:D473"/>
    <mergeCell ref="C474:D474"/>
    <mergeCell ref="C476:D476"/>
    <mergeCell ref="C477:D477"/>
    <mergeCell ref="E477:E480"/>
    <mergeCell ref="C485:D485"/>
    <mergeCell ref="C486:D486"/>
    <mergeCell ref="C487:D487"/>
    <mergeCell ref="C488:D488"/>
    <mergeCell ref="C489:D489"/>
    <mergeCell ref="C480:D480"/>
    <mergeCell ref="C481:D481"/>
    <mergeCell ref="E481:E484"/>
    <mergeCell ref="C482:D482"/>
    <mergeCell ref="C483:D483"/>
    <mergeCell ref="C484:D484"/>
    <mergeCell ref="E485:E488"/>
    <mergeCell ref="C495:D495"/>
    <mergeCell ref="C496:D496"/>
    <mergeCell ref="C497:D497"/>
    <mergeCell ref="E489:E492"/>
    <mergeCell ref="C490:D490"/>
    <mergeCell ref="C491:D491"/>
    <mergeCell ref="C492:D492"/>
    <mergeCell ref="C493:D493"/>
    <mergeCell ref="E493:E496"/>
    <mergeCell ref="C494:D494"/>
    <mergeCell ref="C504:D504"/>
    <mergeCell ref="C505:D505"/>
    <mergeCell ref="E497:E500"/>
    <mergeCell ref="C498:D498"/>
    <mergeCell ref="C499:D499"/>
    <mergeCell ref="C500:D500"/>
    <mergeCell ref="C502:D502"/>
    <mergeCell ref="C503:D503"/>
    <mergeCell ref="E503:E506"/>
    <mergeCell ref="C511:D511"/>
    <mergeCell ref="C512:D512"/>
    <mergeCell ref="C513:D513"/>
    <mergeCell ref="C514:D514"/>
    <mergeCell ref="C515:D515"/>
    <mergeCell ref="C506:D506"/>
    <mergeCell ref="C507:D507"/>
    <mergeCell ref="E507:E510"/>
    <mergeCell ref="C508:D508"/>
    <mergeCell ref="C509:D509"/>
    <mergeCell ref="C510:D510"/>
    <mergeCell ref="E511:E514"/>
    <mergeCell ref="C521:D521"/>
    <mergeCell ref="C522:D522"/>
    <mergeCell ref="C523:D523"/>
    <mergeCell ref="E515:E518"/>
    <mergeCell ref="C516:D516"/>
    <mergeCell ref="C517:D517"/>
    <mergeCell ref="C518:D518"/>
    <mergeCell ref="C519:D519"/>
    <mergeCell ref="E519:E522"/>
    <mergeCell ref="C520:D520"/>
    <mergeCell ref="C530:D530"/>
    <mergeCell ref="C531:D531"/>
    <mergeCell ref="E523:E526"/>
    <mergeCell ref="C524:D524"/>
    <mergeCell ref="C525:D525"/>
    <mergeCell ref="C526:D526"/>
    <mergeCell ref="C528:D528"/>
    <mergeCell ref="C529:D529"/>
    <mergeCell ref="E529:E532"/>
    <mergeCell ref="C610:D610"/>
    <mergeCell ref="C612:D612"/>
    <mergeCell ref="C599:D599"/>
    <mergeCell ref="C600:D600"/>
    <mergeCell ref="C602:D602"/>
    <mergeCell ref="C603:D603"/>
    <mergeCell ref="C604:D604"/>
    <mergeCell ref="C608:D608"/>
    <mergeCell ref="C609:D609"/>
    <mergeCell ref="F519:F522"/>
    <mergeCell ref="F523:F526"/>
    <mergeCell ref="F529:F532"/>
    <mergeCell ref="F533:F536"/>
    <mergeCell ref="F537:F540"/>
    <mergeCell ref="F541:F544"/>
    <mergeCell ref="F545:F548"/>
    <mergeCell ref="F549:F552"/>
    <mergeCell ref="F555:F558"/>
    <mergeCell ref="F559:F562"/>
    <mergeCell ref="F563:F566"/>
    <mergeCell ref="C565:D565"/>
    <mergeCell ref="C566:D566"/>
    <mergeCell ref="C570:D570"/>
    <mergeCell ref="C568:D568"/>
    <mergeCell ref="C569:D569"/>
    <mergeCell ref="C572:D572"/>
    <mergeCell ref="C573:D573"/>
    <mergeCell ref="C574:D574"/>
    <mergeCell ref="C576:D576"/>
    <mergeCell ref="C577:D577"/>
    <mergeCell ref="C578:D578"/>
    <mergeCell ref="C582:D582"/>
    <mergeCell ref="C583:D583"/>
    <mergeCell ref="C584:D584"/>
    <mergeCell ref="C586:D586"/>
    <mergeCell ref="C587:D587"/>
    <mergeCell ref="C588:D588"/>
    <mergeCell ref="C590:D590"/>
    <mergeCell ref="C591:D591"/>
    <mergeCell ref="C592:D592"/>
    <mergeCell ref="C594:D594"/>
    <mergeCell ref="C595:D595"/>
    <mergeCell ref="C596:D596"/>
    <mergeCell ref="C598:D598"/>
    <mergeCell ref="F597:F600"/>
    <mergeCell ref="F601:F604"/>
    <mergeCell ref="F607:F610"/>
    <mergeCell ref="F611:F614"/>
    <mergeCell ref="F615:F618"/>
    <mergeCell ref="F619:F622"/>
    <mergeCell ref="F623:F626"/>
    <mergeCell ref="F627:F630"/>
    <mergeCell ref="F567:F570"/>
    <mergeCell ref="F571:F574"/>
    <mergeCell ref="F575:F578"/>
    <mergeCell ref="F581:F584"/>
    <mergeCell ref="F585:F588"/>
    <mergeCell ref="F589:F592"/>
    <mergeCell ref="F593:F596"/>
    <mergeCell ref="E147:E150"/>
    <mergeCell ref="E151:E154"/>
    <mergeCell ref="E155:E158"/>
    <mergeCell ref="E159:E162"/>
    <mergeCell ref="F151:F154"/>
    <mergeCell ref="F155:F158"/>
    <mergeCell ref="F159:F162"/>
    <mergeCell ref="E133:E136"/>
    <mergeCell ref="F133:F136"/>
    <mergeCell ref="E139:E142"/>
    <mergeCell ref="F139:F142"/>
    <mergeCell ref="E143:E146"/>
    <mergeCell ref="F143:F146"/>
    <mergeCell ref="F147:F150"/>
    <mergeCell ref="C114:D114"/>
    <mergeCell ref="C115:D115"/>
    <mergeCell ref="C108:D108"/>
    <mergeCell ref="C109:D109"/>
    <mergeCell ref="C110:D110"/>
    <mergeCell ref="C112:D112"/>
    <mergeCell ref="C113:D113"/>
    <mergeCell ref="E113:E116"/>
    <mergeCell ref="F113:F116"/>
    <mergeCell ref="C116:D116"/>
    <mergeCell ref="C117:D117"/>
    <mergeCell ref="F117:F120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E117:E120"/>
    <mergeCell ref="E121:E124"/>
    <mergeCell ref="F121:F124"/>
    <mergeCell ref="E125:E128"/>
    <mergeCell ref="F125:F128"/>
    <mergeCell ref="E129:E132"/>
    <mergeCell ref="F129:F132"/>
    <mergeCell ref="C129:D129"/>
    <mergeCell ref="C130:D130"/>
    <mergeCell ref="C131:D131"/>
    <mergeCell ref="C132:D132"/>
    <mergeCell ref="C133:D133"/>
    <mergeCell ref="C134:D134"/>
    <mergeCell ref="C135:D135"/>
    <mergeCell ref="C146:D146"/>
    <mergeCell ref="C147:D147"/>
    <mergeCell ref="C148:D148"/>
    <mergeCell ref="C149:D149"/>
    <mergeCell ref="C150:D150"/>
    <mergeCell ref="C151:D151"/>
    <mergeCell ref="C152:D152"/>
    <mergeCell ref="C162:D162"/>
    <mergeCell ref="C164:D164"/>
    <mergeCell ref="C165:D165"/>
    <mergeCell ref="E165:E168"/>
    <mergeCell ref="F165:F168"/>
    <mergeCell ref="C166:D166"/>
    <mergeCell ref="C167:D167"/>
    <mergeCell ref="C168:D168"/>
    <mergeCell ref="C169:D169"/>
    <mergeCell ref="F169:F172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E169:E172"/>
    <mergeCell ref="E173:E176"/>
    <mergeCell ref="F173:F176"/>
    <mergeCell ref="E177:E180"/>
    <mergeCell ref="F177:F180"/>
    <mergeCell ref="E181:E184"/>
    <mergeCell ref="F181:F184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8:D348"/>
    <mergeCell ref="C349:D349"/>
    <mergeCell ref="C341:D341"/>
    <mergeCell ref="C342:D342"/>
    <mergeCell ref="C343:D343"/>
    <mergeCell ref="C344:D344"/>
    <mergeCell ref="C346:D346"/>
    <mergeCell ref="C347:D347"/>
    <mergeCell ref="E347:E350"/>
    <mergeCell ref="F295:F298"/>
    <mergeCell ref="F299:F302"/>
    <mergeCell ref="F303:F306"/>
    <mergeCell ref="F307:F310"/>
    <mergeCell ref="F311:F314"/>
    <mergeCell ref="F315:F318"/>
    <mergeCell ref="F321:F324"/>
    <mergeCell ref="F325:F328"/>
    <mergeCell ref="F329:F332"/>
    <mergeCell ref="F347:F350"/>
    <mergeCell ref="F351:F354"/>
    <mergeCell ref="F355:F358"/>
    <mergeCell ref="F359:F362"/>
    <mergeCell ref="F363:F366"/>
    <mergeCell ref="F367:F370"/>
    <mergeCell ref="F373:F376"/>
    <mergeCell ref="F377:F380"/>
    <mergeCell ref="F381:F384"/>
    <mergeCell ref="F385:F388"/>
    <mergeCell ref="F389:F392"/>
    <mergeCell ref="F393:F396"/>
    <mergeCell ref="F399:F402"/>
    <mergeCell ref="F403:F406"/>
    <mergeCell ref="F407:F410"/>
    <mergeCell ref="F411:F414"/>
    <mergeCell ref="F415:F418"/>
    <mergeCell ref="F419:F422"/>
    <mergeCell ref="F425:F428"/>
    <mergeCell ref="F429:F432"/>
    <mergeCell ref="F433:F436"/>
    <mergeCell ref="F437:F440"/>
    <mergeCell ref="F441:F444"/>
    <mergeCell ref="F445:F448"/>
    <mergeCell ref="F451:F454"/>
    <mergeCell ref="F455:F458"/>
    <mergeCell ref="F459:F462"/>
    <mergeCell ref="F463:F466"/>
    <mergeCell ref="F467:F470"/>
    <mergeCell ref="F471:F474"/>
    <mergeCell ref="F477:F480"/>
    <mergeCell ref="F481:F484"/>
    <mergeCell ref="F485:F488"/>
    <mergeCell ref="F489:F492"/>
    <mergeCell ref="F493:F496"/>
    <mergeCell ref="F497:F500"/>
    <mergeCell ref="F503:F506"/>
    <mergeCell ref="F507:F510"/>
    <mergeCell ref="F511:F514"/>
    <mergeCell ref="F515:F518"/>
    <mergeCell ref="L17:L18"/>
    <mergeCell ref="L19:L20"/>
    <mergeCell ref="L23:L24"/>
    <mergeCell ref="L25:L26"/>
    <mergeCell ref="L27:L28"/>
    <mergeCell ref="L29:L30"/>
    <mergeCell ref="L31:L32"/>
    <mergeCell ref="L11:L12"/>
    <mergeCell ref="M11:M12"/>
    <mergeCell ref="L13:L14"/>
    <mergeCell ref="M13:M14"/>
    <mergeCell ref="L15:L16"/>
    <mergeCell ref="M15:M16"/>
    <mergeCell ref="M17:M18"/>
    <mergeCell ref="M19:M20"/>
    <mergeCell ref="M23:M24"/>
    <mergeCell ref="M25:M26"/>
    <mergeCell ref="M27:M28"/>
    <mergeCell ref="M29:M30"/>
    <mergeCell ref="M31:M32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61:M62"/>
    <mergeCell ref="M63:M64"/>
    <mergeCell ref="M65:M66"/>
    <mergeCell ref="M81:M82"/>
    <mergeCell ref="M83:M84"/>
    <mergeCell ref="M67:M68"/>
    <mergeCell ref="M69:M70"/>
    <mergeCell ref="M71:M72"/>
    <mergeCell ref="M73:M74"/>
    <mergeCell ref="M75:M76"/>
    <mergeCell ref="M77:M78"/>
    <mergeCell ref="M79:M80"/>
    <mergeCell ref="J9:J10"/>
    <mergeCell ref="K9:K10"/>
    <mergeCell ref="L9:L10"/>
    <mergeCell ref="M9:M10"/>
    <mergeCell ref="E2:S5"/>
    <mergeCell ref="J7:L7"/>
    <mergeCell ref="C8:D8"/>
    <mergeCell ref="H8:I8"/>
    <mergeCell ref="C9:D9"/>
    <mergeCell ref="E9:E12"/>
    <mergeCell ref="F9:F12"/>
    <mergeCell ref="C12:D12"/>
    <mergeCell ref="J17:J18"/>
    <mergeCell ref="J19:J20"/>
    <mergeCell ref="J21:J22"/>
    <mergeCell ref="K19:K20"/>
    <mergeCell ref="K21:K22"/>
    <mergeCell ref="L21:L22"/>
    <mergeCell ref="M21:M22"/>
    <mergeCell ref="J11:J12"/>
    <mergeCell ref="K11:K12"/>
    <mergeCell ref="J13:J14"/>
    <mergeCell ref="K13:K14"/>
    <mergeCell ref="J15:J16"/>
    <mergeCell ref="K15:K16"/>
    <mergeCell ref="K17:K18"/>
    <mergeCell ref="C21:D21"/>
    <mergeCell ref="C22:D22"/>
    <mergeCell ref="J39:J40"/>
    <mergeCell ref="K39:K40"/>
    <mergeCell ref="G35:G36"/>
    <mergeCell ref="J35:J36"/>
    <mergeCell ref="K35:K36"/>
    <mergeCell ref="L35:L36"/>
    <mergeCell ref="G37:G38"/>
    <mergeCell ref="J37:J38"/>
    <mergeCell ref="G39:G40"/>
    <mergeCell ref="L39:L40"/>
    <mergeCell ref="G47:G48"/>
    <mergeCell ref="G49:G50"/>
    <mergeCell ref="G51:G52"/>
    <mergeCell ref="H35:H38"/>
    <mergeCell ref="H39:H42"/>
    <mergeCell ref="G41:G42"/>
    <mergeCell ref="G43:G44"/>
    <mergeCell ref="H43:H46"/>
    <mergeCell ref="G45:G46"/>
    <mergeCell ref="H47:H50"/>
    <mergeCell ref="G63:G64"/>
    <mergeCell ref="G65:G66"/>
    <mergeCell ref="H51:H54"/>
    <mergeCell ref="G53:G54"/>
    <mergeCell ref="G55:G56"/>
    <mergeCell ref="H55:H58"/>
    <mergeCell ref="G57:G58"/>
    <mergeCell ref="G61:G62"/>
    <mergeCell ref="H61:H64"/>
    <mergeCell ref="G75:G76"/>
    <mergeCell ref="G77:G78"/>
    <mergeCell ref="H77:H80"/>
    <mergeCell ref="G79:G80"/>
    <mergeCell ref="G81:G82"/>
    <mergeCell ref="H81:H84"/>
    <mergeCell ref="G83:G84"/>
    <mergeCell ref="H65:H68"/>
    <mergeCell ref="G67:G68"/>
    <mergeCell ref="G69:G70"/>
    <mergeCell ref="H69:H72"/>
    <mergeCell ref="G71:G72"/>
    <mergeCell ref="G73:G74"/>
    <mergeCell ref="H73:H76"/>
    <mergeCell ref="G9:G10"/>
    <mergeCell ref="H9:H12"/>
    <mergeCell ref="G11:G12"/>
    <mergeCell ref="G13:G14"/>
    <mergeCell ref="H13:H16"/>
    <mergeCell ref="G15:G16"/>
    <mergeCell ref="H17:H20"/>
    <mergeCell ref="G17:G18"/>
    <mergeCell ref="G19:G20"/>
    <mergeCell ref="E21:E24"/>
    <mergeCell ref="F21:F24"/>
    <mergeCell ref="G21:G22"/>
    <mergeCell ref="G23:G24"/>
    <mergeCell ref="K23:K24"/>
    <mergeCell ref="J31:J32"/>
    <mergeCell ref="K31:K32"/>
    <mergeCell ref="J33:L33"/>
    <mergeCell ref="H34:I34"/>
    <mergeCell ref="J23:J24"/>
    <mergeCell ref="J25:J26"/>
    <mergeCell ref="K25:K26"/>
    <mergeCell ref="J27:J28"/>
    <mergeCell ref="K27:K28"/>
    <mergeCell ref="J29:J30"/>
    <mergeCell ref="K29:K30"/>
    <mergeCell ref="H21:H24"/>
    <mergeCell ref="G25:G26"/>
    <mergeCell ref="H25:H28"/>
    <mergeCell ref="G27:G28"/>
    <mergeCell ref="G29:G30"/>
    <mergeCell ref="H29:H32"/>
    <mergeCell ref="G31:G32"/>
    <mergeCell ref="K37:K38"/>
    <mergeCell ref="L37:L38"/>
    <mergeCell ref="J41:J42"/>
    <mergeCell ref="K41:K42"/>
    <mergeCell ref="L41:L42"/>
    <mergeCell ref="K43:K44"/>
    <mergeCell ref="L43:L44"/>
    <mergeCell ref="J43:J44"/>
    <mergeCell ref="J45:J46"/>
    <mergeCell ref="K45:K46"/>
    <mergeCell ref="L45:L46"/>
    <mergeCell ref="J47:J48"/>
    <mergeCell ref="K47:K48"/>
    <mergeCell ref="L47:L4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60:D60"/>
    <mergeCell ref="C61:D61"/>
    <mergeCell ref="K75:K76"/>
    <mergeCell ref="L75:L76"/>
    <mergeCell ref="J71:J72"/>
    <mergeCell ref="K71:K72"/>
    <mergeCell ref="L71:L72"/>
    <mergeCell ref="J73:J74"/>
    <mergeCell ref="K73:K74"/>
    <mergeCell ref="L73:L74"/>
    <mergeCell ref="J75:J76"/>
    <mergeCell ref="K81:K82"/>
    <mergeCell ref="L81:L82"/>
    <mergeCell ref="M87:M88"/>
    <mergeCell ref="J77:J78"/>
    <mergeCell ref="K77:K78"/>
    <mergeCell ref="L77:L78"/>
    <mergeCell ref="J79:J80"/>
    <mergeCell ref="K79:K80"/>
    <mergeCell ref="L79:L80"/>
    <mergeCell ref="J81:J82"/>
    <mergeCell ref="J87:J88"/>
    <mergeCell ref="K87:K88"/>
    <mergeCell ref="J89:J90"/>
    <mergeCell ref="K89:K90"/>
    <mergeCell ref="M89:M90"/>
    <mergeCell ref="M91:M92"/>
    <mergeCell ref="J83:J84"/>
    <mergeCell ref="K83:K84"/>
    <mergeCell ref="L83:L84"/>
    <mergeCell ref="J85:L85"/>
    <mergeCell ref="H86:I86"/>
    <mergeCell ref="H87:H90"/>
    <mergeCell ref="L87:L88"/>
    <mergeCell ref="L89:L90"/>
    <mergeCell ref="K53:K54"/>
    <mergeCell ref="L53:L54"/>
    <mergeCell ref="J49:J50"/>
    <mergeCell ref="K49:K50"/>
    <mergeCell ref="L49:L50"/>
    <mergeCell ref="J51:J52"/>
    <mergeCell ref="K51:K52"/>
    <mergeCell ref="L51:L52"/>
    <mergeCell ref="J53:J54"/>
    <mergeCell ref="J55:J56"/>
    <mergeCell ref="K55:K56"/>
    <mergeCell ref="L55:L56"/>
    <mergeCell ref="K57:K58"/>
    <mergeCell ref="L57:L58"/>
    <mergeCell ref="J59:L59"/>
    <mergeCell ref="H60:I60"/>
    <mergeCell ref="J57:J58"/>
    <mergeCell ref="J61:J62"/>
    <mergeCell ref="K61:K62"/>
    <mergeCell ref="L61:L62"/>
    <mergeCell ref="J63:J64"/>
    <mergeCell ref="K63:K64"/>
    <mergeCell ref="L63:L64"/>
    <mergeCell ref="K69:K70"/>
    <mergeCell ref="L69:L70"/>
    <mergeCell ref="J65:J66"/>
    <mergeCell ref="K65:K66"/>
    <mergeCell ref="L65:L66"/>
    <mergeCell ref="J67:J68"/>
    <mergeCell ref="K67:K68"/>
    <mergeCell ref="L67:L68"/>
    <mergeCell ref="J69:J70"/>
    <mergeCell ref="J91:J92"/>
    <mergeCell ref="J93:J94"/>
    <mergeCell ref="J99:J100"/>
    <mergeCell ref="K99:K100"/>
    <mergeCell ref="L99:L100"/>
    <mergeCell ref="M99:M100"/>
    <mergeCell ref="K101:K102"/>
    <mergeCell ref="L101:L102"/>
    <mergeCell ref="M101:M102"/>
    <mergeCell ref="J101:J102"/>
    <mergeCell ref="J103:J104"/>
    <mergeCell ref="K103:K104"/>
    <mergeCell ref="L103:L104"/>
    <mergeCell ref="M103:M104"/>
    <mergeCell ref="J105:J106"/>
    <mergeCell ref="K105:K106"/>
    <mergeCell ref="J107:J108"/>
    <mergeCell ref="K107:K108"/>
    <mergeCell ref="L107:L108"/>
    <mergeCell ref="M107:M108"/>
    <mergeCell ref="H107:H110"/>
    <mergeCell ref="G109:G110"/>
    <mergeCell ref="K109:K110"/>
    <mergeCell ref="L109:L110"/>
    <mergeCell ref="M109:M110"/>
    <mergeCell ref="J111:L111"/>
    <mergeCell ref="H112:I112"/>
    <mergeCell ref="L115:L116"/>
    <mergeCell ref="M115:M116"/>
    <mergeCell ref="J109:J110"/>
    <mergeCell ref="J113:J114"/>
    <mergeCell ref="K113:K114"/>
    <mergeCell ref="L113:L114"/>
    <mergeCell ref="M113:M114"/>
    <mergeCell ref="J115:J116"/>
    <mergeCell ref="K115:K116"/>
    <mergeCell ref="J119:J120"/>
    <mergeCell ref="J121:J122"/>
    <mergeCell ref="K121:K122"/>
    <mergeCell ref="L121:L122"/>
    <mergeCell ref="M121:M122"/>
    <mergeCell ref="J117:J118"/>
    <mergeCell ref="K117:K118"/>
    <mergeCell ref="L117:L118"/>
    <mergeCell ref="M117:M118"/>
    <mergeCell ref="K119:K120"/>
    <mergeCell ref="L119:L120"/>
    <mergeCell ref="M119:M120"/>
    <mergeCell ref="E51:E54"/>
    <mergeCell ref="F51:F54"/>
    <mergeCell ref="E55:E58"/>
    <mergeCell ref="F55:F58"/>
    <mergeCell ref="E35:E38"/>
    <mergeCell ref="E39:E42"/>
    <mergeCell ref="F39:F42"/>
    <mergeCell ref="E43:E46"/>
    <mergeCell ref="F43:F46"/>
    <mergeCell ref="E47:E50"/>
    <mergeCell ref="F47:F50"/>
    <mergeCell ref="C10:D10"/>
    <mergeCell ref="C11:D11"/>
    <mergeCell ref="C13:D13"/>
    <mergeCell ref="E13:E16"/>
    <mergeCell ref="F13:F16"/>
    <mergeCell ref="C14:D14"/>
    <mergeCell ref="C15:D15"/>
    <mergeCell ref="C16:D16"/>
    <mergeCell ref="C17:D17"/>
    <mergeCell ref="E17:E20"/>
    <mergeCell ref="F17:F20"/>
    <mergeCell ref="C18:D18"/>
    <mergeCell ref="C19:D19"/>
    <mergeCell ref="C20:D20"/>
    <mergeCell ref="C23:D23"/>
    <mergeCell ref="C24:D24"/>
    <mergeCell ref="C25:D25"/>
    <mergeCell ref="E25:E28"/>
    <mergeCell ref="F25:F28"/>
    <mergeCell ref="C26:D26"/>
    <mergeCell ref="C27:D27"/>
    <mergeCell ref="C28:D28"/>
    <mergeCell ref="C29:D29"/>
    <mergeCell ref="E29:E32"/>
    <mergeCell ref="F29:F32"/>
    <mergeCell ref="C30:D30"/>
    <mergeCell ref="C31:D31"/>
    <mergeCell ref="C32:D32"/>
    <mergeCell ref="C34:D34"/>
    <mergeCell ref="C35:D35"/>
    <mergeCell ref="F35:F38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65:D65"/>
    <mergeCell ref="C66:D66"/>
    <mergeCell ref="C99:D99"/>
    <mergeCell ref="C100:D100"/>
    <mergeCell ref="C92:D92"/>
    <mergeCell ref="C93:D93"/>
    <mergeCell ref="C94:D94"/>
    <mergeCell ref="C95:D95"/>
    <mergeCell ref="C96:D96"/>
    <mergeCell ref="C97:D97"/>
    <mergeCell ref="C98:D98"/>
    <mergeCell ref="E103:E106"/>
    <mergeCell ref="F103:F106"/>
    <mergeCell ref="E107:E110"/>
    <mergeCell ref="F107:F110"/>
    <mergeCell ref="E87:E90"/>
    <mergeCell ref="E91:E94"/>
    <mergeCell ref="F91:F94"/>
    <mergeCell ref="E95:E98"/>
    <mergeCell ref="F95:F98"/>
    <mergeCell ref="E99:E102"/>
    <mergeCell ref="F99:F102"/>
    <mergeCell ref="E61:E64"/>
    <mergeCell ref="F61:F64"/>
    <mergeCell ref="C62:D62"/>
    <mergeCell ref="C63:D63"/>
    <mergeCell ref="C64:D64"/>
    <mergeCell ref="E65:E68"/>
    <mergeCell ref="F65:F68"/>
    <mergeCell ref="C67:D67"/>
    <mergeCell ref="C68:D68"/>
    <mergeCell ref="C69:D69"/>
    <mergeCell ref="E69:E72"/>
    <mergeCell ref="F69:F72"/>
    <mergeCell ref="C70:D70"/>
    <mergeCell ref="C71:D71"/>
    <mergeCell ref="E73:E76"/>
    <mergeCell ref="E77:E80"/>
    <mergeCell ref="F77:F80"/>
    <mergeCell ref="E81:E84"/>
    <mergeCell ref="F81:F84"/>
    <mergeCell ref="C72:D72"/>
    <mergeCell ref="C73:D73"/>
    <mergeCell ref="F73:F76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6:D86"/>
    <mergeCell ref="C87:D87"/>
    <mergeCell ref="F87:F90"/>
    <mergeCell ref="C88:D88"/>
    <mergeCell ref="C89:D89"/>
    <mergeCell ref="C90:D90"/>
    <mergeCell ref="C91:D91"/>
    <mergeCell ref="C101:D101"/>
    <mergeCell ref="C102:D102"/>
    <mergeCell ref="C103:D103"/>
    <mergeCell ref="C104:D104"/>
    <mergeCell ref="C105:D105"/>
    <mergeCell ref="C106:D106"/>
    <mergeCell ref="C107:D107"/>
    <mergeCell ref="C144:D144"/>
    <mergeCell ref="C145:D145"/>
    <mergeCell ref="C136:D136"/>
    <mergeCell ref="C138:D138"/>
    <mergeCell ref="C139:D139"/>
    <mergeCell ref="C140:D140"/>
    <mergeCell ref="C141:D141"/>
    <mergeCell ref="C142:D142"/>
    <mergeCell ref="C143:D143"/>
    <mergeCell ref="C160:D160"/>
    <mergeCell ref="C161:D161"/>
    <mergeCell ref="C153:D153"/>
    <mergeCell ref="C154:D154"/>
    <mergeCell ref="C155:D155"/>
    <mergeCell ref="C156:D156"/>
    <mergeCell ref="C157:D157"/>
    <mergeCell ref="C158:D158"/>
    <mergeCell ref="C159:D159"/>
    <mergeCell ref="J195:J196"/>
    <mergeCell ref="J197:J198"/>
    <mergeCell ref="K197:K198"/>
    <mergeCell ref="L197:L198"/>
    <mergeCell ref="M197:M198"/>
    <mergeCell ref="J199:J200"/>
    <mergeCell ref="K199:K200"/>
    <mergeCell ref="J201:J202"/>
    <mergeCell ref="K201:K202"/>
    <mergeCell ref="L201:L202"/>
    <mergeCell ref="M201:M202"/>
    <mergeCell ref="K203:K204"/>
    <mergeCell ref="L203:L204"/>
    <mergeCell ref="M203:M204"/>
    <mergeCell ref="L181:L182"/>
    <mergeCell ref="M181:M182"/>
    <mergeCell ref="K177:K178"/>
    <mergeCell ref="L177:L178"/>
    <mergeCell ref="M177:M178"/>
    <mergeCell ref="K179:K180"/>
    <mergeCell ref="L179:L180"/>
    <mergeCell ref="M179:M180"/>
    <mergeCell ref="K181:K182"/>
    <mergeCell ref="K183:K184"/>
    <mergeCell ref="L183:L184"/>
    <mergeCell ref="M183:M184"/>
    <mergeCell ref="K185:K186"/>
    <mergeCell ref="L185:L186"/>
    <mergeCell ref="M185:M186"/>
    <mergeCell ref="K187:K188"/>
    <mergeCell ref="L187:L188"/>
    <mergeCell ref="M187:M188"/>
    <mergeCell ref="J189:L189"/>
    <mergeCell ref="J191:J192"/>
    <mergeCell ref="K191:K192"/>
    <mergeCell ref="L191:L192"/>
    <mergeCell ref="M191:M192"/>
    <mergeCell ref="J193:J194"/>
    <mergeCell ref="K193:K194"/>
    <mergeCell ref="L193:L194"/>
    <mergeCell ref="M193:M194"/>
    <mergeCell ref="K195:K196"/>
    <mergeCell ref="L195:L196"/>
    <mergeCell ref="M195:M196"/>
    <mergeCell ref="L199:L200"/>
    <mergeCell ref="M199:M200"/>
    <mergeCell ref="J203:J204"/>
    <mergeCell ref="J205:J206"/>
    <mergeCell ref="K205:K206"/>
    <mergeCell ref="L205:L206"/>
    <mergeCell ref="M205:M206"/>
    <mergeCell ref="L157:L158"/>
    <mergeCell ref="M157:M158"/>
    <mergeCell ref="K153:K154"/>
    <mergeCell ref="L153:L154"/>
    <mergeCell ref="M153:M154"/>
    <mergeCell ref="K155:K156"/>
    <mergeCell ref="L155:L156"/>
    <mergeCell ref="M155:M156"/>
    <mergeCell ref="K157:K158"/>
    <mergeCell ref="K159:K160"/>
    <mergeCell ref="L159:L160"/>
    <mergeCell ref="M159:M160"/>
    <mergeCell ref="K161:K162"/>
    <mergeCell ref="L161:L162"/>
    <mergeCell ref="M161:M162"/>
    <mergeCell ref="J163:L163"/>
    <mergeCell ref="L169:L170"/>
    <mergeCell ref="M169:M170"/>
    <mergeCell ref="K165:K166"/>
    <mergeCell ref="L165:L166"/>
    <mergeCell ref="M165:M166"/>
    <mergeCell ref="K167:K168"/>
    <mergeCell ref="L167:L168"/>
    <mergeCell ref="M167:M168"/>
    <mergeCell ref="K169:K170"/>
    <mergeCell ref="L175:L176"/>
    <mergeCell ref="M175:M176"/>
    <mergeCell ref="K171:K172"/>
    <mergeCell ref="L171:L172"/>
    <mergeCell ref="M171:M172"/>
    <mergeCell ref="K173:K174"/>
    <mergeCell ref="L173:L174"/>
    <mergeCell ref="M173:M174"/>
    <mergeCell ref="K175:K176"/>
    <mergeCell ref="J147:J148"/>
    <mergeCell ref="J149:J150"/>
    <mergeCell ref="J151:J152"/>
    <mergeCell ref="J153:J154"/>
    <mergeCell ref="J155:J156"/>
    <mergeCell ref="J157:J158"/>
    <mergeCell ref="J159:J160"/>
    <mergeCell ref="K209:K210"/>
    <mergeCell ref="L209:L210"/>
    <mergeCell ref="J161:J162"/>
    <mergeCell ref="J165:J166"/>
    <mergeCell ref="J207:J208"/>
    <mergeCell ref="K207:K208"/>
    <mergeCell ref="L207:L208"/>
    <mergeCell ref="M207:M208"/>
    <mergeCell ref="M209:M210"/>
    <mergeCell ref="L213:L214"/>
    <mergeCell ref="M213:M214"/>
    <mergeCell ref="J209:J210"/>
    <mergeCell ref="J211:J212"/>
    <mergeCell ref="K211:K212"/>
    <mergeCell ref="L211:L212"/>
    <mergeCell ref="M211:M212"/>
    <mergeCell ref="K213:K214"/>
    <mergeCell ref="J215:L215"/>
    <mergeCell ref="L219:L220"/>
    <mergeCell ref="M219:M220"/>
    <mergeCell ref="L235:L236"/>
    <mergeCell ref="M235:M236"/>
    <mergeCell ref="J297:J298"/>
    <mergeCell ref="J299:J300"/>
    <mergeCell ref="K299:K300"/>
    <mergeCell ref="L299:L300"/>
    <mergeCell ref="M299:M300"/>
    <mergeCell ref="J301:J302"/>
    <mergeCell ref="K301:K302"/>
    <mergeCell ref="J303:J304"/>
    <mergeCell ref="K303:K304"/>
    <mergeCell ref="L303:L304"/>
    <mergeCell ref="M303:M304"/>
    <mergeCell ref="K305:K306"/>
    <mergeCell ref="L305:L306"/>
    <mergeCell ref="M305:M306"/>
    <mergeCell ref="J281:J282"/>
    <mergeCell ref="K281:K282"/>
    <mergeCell ref="L281:L282"/>
    <mergeCell ref="M281:M282"/>
    <mergeCell ref="K283:K284"/>
    <mergeCell ref="L283:L284"/>
    <mergeCell ref="M283:M284"/>
    <mergeCell ref="J283:J284"/>
    <mergeCell ref="J285:J286"/>
    <mergeCell ref="K285:K286"/>
    <mergeCell ref="L285:L286"/>
    <mergeCell ref="M285:M286"/>
    <mergeCell ref="J287:J288"/>
    <mergeCell ref="K287:K288"/>
    <mergeCell ref="J289:J290"/>
    <mergeCell ref="K289:K290"/>
    <mergeCell ref="L289:L290"/>
    <mergeCell ref="M289:M290"/>
    <mergeCell ref="J291:J292"/>
    <mergeCell ref="K291:K292"/>
    <mergeCell ref="M291:M292"/>
    <mergeCell ref="K297:K298"/>
    <mergeCell ref="L297:L298"/>
    <mergeCell ref="L291:L292"/>
    <mergeCell ref="J293:L293"/>
    <mergeCell ref="J295:J296"/>
    <mergeCell ref="K295:K296"/>
    <mergeCell ref="L295:L296"/>
    <mergeCell ref="M295:M296"/>
    <mergeCell ref="M297:M298"/>
    <mergeCell ref="L301:L302"/>
    <mergeCell ref="M301:M302"/>
    <mergeCell ref="L317:L318"/>
    <mergeCell ref="M317:M318"/>
    <mergeCell ref="J319:L319"/>
    <mergeCell ref="J329:J330"/>
    <mergeCell ref="K329:K330"/>
    <mergeCell ref="L329:L330"/>
    <mergeCell ref="M329:M330"/>
    <mergeCell ref="K331:K332"/>
    <mergeCell ref="L331:L332"/>
    <mergeCell ref="M331:M332"/>
    <mergeCell ref="J331:J332"/>
    <mergeCell ref="J333:J334"/>
    <mergeCell ref="K333:K334"/>
    <mergeCell ref="L333:L334"/>
    <mergeCell ref="M333:M334"/>
    <mergeCell ref="J335:J336"/>
    <mergeCell ref="K335:K336"/>
    <mergeCell ref="J311:J312"/>
    <mergeCell ref="K311:K312"/>
    <mergeCell ref="L311:L312"/>
    <mergeCell ref="M311:M312"/>
    <mergeCell ref="K313:K314"/>
    <mergeCell ref="L313:L314"/>
    <mergeCell ref="M313:M314"/>
    <mergeCell ref="J313:J314"/>
    <mergeCell ref="J315:J316"/>
    <mergeCell ref="K315:K316"/>
    <mergeCell ref="L315:L316"/>
    <mergeCell ref="M315:M316"/>
    <mergeCell ref="J317:J318"/>
    <mergeCell ref="K317:K318"/>
    <mergeCell ref="J321:J322"/>
    <mergeCell ref="K321:K322"/>
    <mergeCell ref="L321:L322"/>
    <mergeCell ref="M321:M322"/>
    <mergeCell ref="K323:K324"/>
    <mergeCell ref="L323:L324"/>
    <mergeCell ref="M323:M324"/>
    <mergeCell ref="L327:L328"/>
    <mergeCell ref="M327:M328"/>
    <mergeCell ref="J323:J324"/>
    <mergeCell ref="J325:J326"/>
    <mergeCell ref="K325:K326"/>
    <mergeCell ref="L325:L326"/>
    <mergeCell ref="M325:M326"/>
    <mergeCell ref="J327:J328"/>
    <mergeCell ref="K327:K328"/>
    <mergeCell ref="L335:L336"/>
    <mergeCell ref="M335:M336"/>
    <mergeCell ref="J337:J338"/>
    <mergeCell ref="K337:K338"/>
    <mergeCell ref="L337:L338"/>
    <mergeCell ref="M337:M338"/>
    <mergeCell ref="L343:L344"/>
    <mergeCell ref="J345:L345"/>
    <mergeCell ref="H346:I346"/>
    <mergeCell ref="J347:J348"/>
    <mergeCell ref="K347:K348"/>
    <mergeCell ref="L347:L348"/>
    <mergeCell ref="M347:M348"/>
    <mergeCell ref="G347:G348"/>
    <mergeCell ref="G349:G350"/>
    <mergeCell ref="J349:J350"/>
    <mergeCell ref="K349:K350"/>
    <mergeCell ref="L349:L350"/>
    <mergeCell ref="M349:M350"/>
    <mergeCell ref="J351:J352"/>
    <mergeCell ref="M351:M352"/>
    <mergeCell ref="G353:G354"/>
    <mergeCell ref="G355:G356"/>
    <mergeCell ref="M355:M356"/>
    <mergeCell ref="J357:J358"/>
    <mergeCell ref="K357:K358"/>
    <mergeCell ref="L357:L358"/>
    <mergeCell ref="M357:M358"/>
    <mergeCell ref="L361:L362"/>
    <mergeCell ref="M361:M362"/>
    <mergeCell ref="G357:G358"/>
    <mergeCell ref="G359:G360"/>
    <mergeCell ref="J359:J360"/>
    <mergeCell ref="K359:K360"/>
    <mergeCell ref="L359:L360"/>
    <mergeCell ref="M359:M360"/>
    <mergeCell ref="G361:G362"/>
    <mergeCell ref="K365:K366"/>
    <mergeCell ref="L365:L366"/>
    <mergeCell ref="J361:J362"/>
    <mergeCell ref="K361:K362"/>
    <mergeCell ref="G363:G364"/>
    <mergeCell ref="K363:K364"/>
    <mergeCell ref="L363:L364"/>
    <mergeCell ref="M363:M364"/>
    <mergeCell ref="G365:G366"/>
    <mergeCell ref="M365:M366"/>
    <mergeCell ref="K369:K370"/>
    <mergeCell ref="L369:L370"/>
    <mergeCell ref="J363:J364"/>
    <mergeCell ref="J365:J366"/>
    <mergeCell ref="G367:G368"/>
    <mergeCell ref="K367:K368"/>
    <mergeCell ref="L367:L368"/>
    <mergeCell ref="M367:M368"/>
    <mergeCell ref="G369:G370"/>
    <mergeCell ref="M369:M370"/>
    <mergeCell ref="G377:G378"/>
    <mergeCell ref="H377:H380"/>
    <mergeCell ref="G379:G380"/>
    <mergeCell ref="G381:G382"/>
    <mergeCell ref="H381:H384"/>
    <mergeCell ref="G383:G384"/>
    <mergeCell ref="H385:H388"/>
    <mergeCell ref="G399:G400"/>
    <mergeCell ref="G401:G402"/>
    <mergeCell ref="G403:G404"/>
    <mergeCell ref="G385:G386"/>
    <mergeCell ref="G387:G388"/>
    <mergeCell ref="G389:G390"/>
    <mergeCell ref="G393:G394"/>
    <mergeCell ref="H393:H396"/>
    <mergeCell ref="G395:G396"/>
    <mergeCell ref="H399:H402"/>
    <mergeCell ref="G413:G414"/>
    <mergeCell ref="G415:G416"/>
    <mergeCell ref="H403:H406"/>
    <mergeCell ref="G405:G406"/>
    <mergeCell ref="G407:G408"/>
    <mergeCell ref="H407:H410"/>
    <mergeCell ref="G409:G410"/>
    <mergeCell ref="G411:G412"/>
    <mergeCell ref="H411:H414"/>
    <mergeCell ref="H415:H418"/>
    <mergeCell ref="G417:G418"/>
    <mergeCell ref="G419:G420"/>
    <mergeCell ref="H419:H422"/>
    <mergeCell ref="G421:G422"/>
    <mergeCell ref="H424:I424"/>
    <mergeCell ref="H425:H428"/>
    <mergeCell ref="G435:G436"/>
    <mergeCell ref="G437:G438"/>
    <mergeCell ref="G425:G426"/>
    <mergeCell ref="G427:G428"/>
    <mergeCell ref="G429:G430"/>
    <mergeCell ref="H429:H432"/>
    <mergeCell ref="G431:G432"/>
    <mergeCell ref="G433:G434"/>
    <mergeCell ref="H433:H436"/>
    <mergeCell ref="H445:H448"/>
    <mergeCell ref="H450:I450"/>
    <mergeCell ref="H437:H440"/>
    <mergeCell ref="G439:G440"/>
    <mergeCell ref="G441:G442"/>
    <mergeCell ref="H441:H444"/>
    <mergeCell ref="G443:G444"/>
    <mergeCell ref="G445:G446"/>
    <mergeCell ref="G447:G448"/>
    <mergeCell ref="G459:G460"/>
    <mergeCell ref="J459:J460"/>
    <mergeCell ref="K459:K460"/>
    <mergeCell ref="L459:L460"/>
    <mergeCell ref="J461:J462"/>
    <mergeCell ref="K461:K462"/>
    <mergeCell ref="L461:L462"/>
    <mergeCell ref="G461:G462"/>
    <mergeCell ref="G463:G464"/>
    <mergeCell ref="J463:J464"/>
    <mergeCell ref="K463:K464"/>
    <mergeCell ref="L463:L464"/>
    <mergeCell ref="H463:H466"/>
    <mergeCell ref="G465:G466"/>
    <mergeCell ref="J465:J466"/>
    <mergeCell ref="K465:K466"/>
    <mergeCell ref="L465:L466"/>
    <mergeCell ref="G451:G452"/>
    <mergeCell ref="H451:H454"/>
    <mergeCell ref="G453:G454"/>
    <mergeCell ref="G455:G456"/>
    <mergeCell ref="H455:H458"/>
    <mergeCell ref="G457:G458"/>
    <mergeCell ref="H459:H462"/>
    <mergeCell ref="M491:M492"/>
    <mergeCell ref="M493:M494"/>
    <mergeCell ref="M495:M496"/>
    <mergeCell ref="M497:M498"/>
    <mergeCell ref="M499:M500"/>
    <mergeCell ref="M503:M504"/>
    <mergeCell ref="M505:M506"/>
    <mergeCell ref="M507:M508"/>
    <mergeCell ref="M509:M510"/>
    <mergeCell ref="M511:M512"/>
    <mergeCell ref="M513:M514"/>
    <mergeCell ref="M515:M516"/>
    <mergeCell ref="M517:M518"/>
    <mergeCell ref="M519:M520"/>
    <mergeCell ref="M521:M522"/>
    <mergeCell ref="M523:M524"/>
    <mergeCell ref="M525:M526"/>
    <mergeCell ref="M529:M530"/>
    <mergeCell ref="M531:M532"/>
    <mergeCell ref="M533:M534"/>
    <mergeCell ref="M535:M536"/>
    <mergeCell ref="M537:M538"/>
    <mergeCell ref="M539:M540"/>
    <mergeCell ref="M541:M542"/>
    <mergeCell ref="M543:M544"/>
    <mergeCell ref="M545:M546"/>
    <mergeCell ref="M547:M548"/>
    <mergeCell ref="M549:M550"/>
    <mergeCell ref="M551:M552"/>
    <mergeCell ref="M555:M556"/>
    <mergeCell ref="M557:M558"/>
    <mergeCell ref="M559:M560"/>
    <mergeCell ref="M561:M562"/>
    <mergeCell ref="M563:M564"/>
    <mergeCell ref="M565:M566"/>
    <mergeCell ref="M567:M568"/>
    <mergeCell ref="M569:M570"/>
    <mergeCell ref="M571:M572"/>
    <mergeCell ref="M573:M574"/>
    <mergeCell ref="M575:M576"/>
    <mergeCell ref="M577:M578"/>
    <mergeCell ref="M581:M582"/>
    <mergeCell ref="M597:M598"/>
    <mergeCell ref="M599:M600"/>
    <mergeCell ref="M583:M584"/>
    <mergeCell ref="M585:M586"/>
    <mergeCell ref="M587:M588"/>
    <mergeCell ref="M589:M590"/>
    <mergeCell ref="M591:M592"/>
    <mergeCell ref="M593:M594"/>
    <mergeCell ref="M595:M596"/>
    <mergeCell ref="M385:M386"/>
    <mergeCell ref="M387:M388"/>
    <mergeCell ref="M389:M390"/>
    <mergeCell ref="M391:M392"/>
    <mergeCell ref="M393:M394"/>
    <mergeCell ref="M395:M396"/>
    <mergeCell ref="M399:M400"/>
    <mergeCell ref="M401:M402"/>
    <mergeCell ref="M403:M404"/>
    <mergeCell ref="M405:M406"/>
    <mergeCell ref="M407:M408"/>
    <mergeCell ref="M409:M410"/>
    <mergeCell ref="M411:M412"/>
    <mergeCell ref="M413:M414"/>
    <mergeCell ref="M415:M416"/>
    <mergeCell ref="M417:M418"/>
    <mergeCell ref="M419:M420"/>
    <mergeCell ref="M421:M422"/>
    <mergeCell ref="M425:M426"/>
    <mergeCell ref="M427:M428"/>
    <mergeCell ref="M429:M430"/>
    <mergeCell ref="M431:M432"/>
    <mergeCell ref="M433:M434"/>
    <mergeCell ref="M435:M436"/>
    <mergeCell ref="M437:M438"/>
    <mergeCell ref="M439:M440"/>
    <mergeCell ref="M441:M442"/>
    <mergeCell ref="M443:M444"/>
    <mergeCell ref="M445:M446"/>
    <mergeCell ref="M447:M448"/>
    <mergeCell ref="M451:M452"/>
    <mergeCell ref="M453:M454"/>
    <mergeCell ref="M455:M456"/>
    <mergeCell ref="M457:M458"/>
    <mergeCell ref="M459:M460"/>
    <mergeCell ref="M461:M462"/>
    <mergeCell ref="M463:M464"/>
    <mergeCell ref="M465:M466"/>
    <mergeCell ref="M467:M468"/>
    <mergeCell ref="M469:M470"/>
    <mergeCell ref="M471:M472"/>
    <mergeCell ref="M473:M474"/>
    <mergeCell ref="M477:M478"/>
    <mergeCell ref="M479:M480"/>
    <mergeCell ref="M481:M482"/>
    <mergeCell ref="M483:M484"/>
    <mergeCell ref="M485:M486"/>
    <mergeCell ref="M487:M488"/>
    <mergeCell ref="M489:M490"/>
    <mergeCell ref="K469:K470"/>
    <mergeCell ref="L469:L470"/>
    <mergeCell ref="G467:G468"/>
    <mergeCell ref="J467:J468"/>
    <mergeCell ref="K467:K468"/>
    <mergeCell ref="L467:L468"/>
    <mergeCell ref="G469:G470"/>
    <mergeCell ref="J469:J470"/>
    <mergeCell ref="G471:G472"/>
    <mergeCell ref="L471:L472"/>
    <mergeCell ref="K477:K478"/>
    <mergeCell ref="L477:L478"/>
    <mergeCell ref="J471:J472"/>
    <mergeCell ref="K471:K472"/>
    <mergeCell ref="J473:J474"/>
    <mergeCell ref="K473:K474"/>
    <mergeCell ref="L473:L474"/>
    <mergeCell ref="J475:L475"/>
    <mergeCell ref="J477:J478"/>
    <mergeCell ref="K483:K484"/>
    <mergeCell ref="L483:L484"/>
    <mergeCell ref="J479:J480"/>
    <mergeCell ref="K479:K480"/>
    <mergeCell ref="L479:L480"/>
    <mergeCell ref="J481:J482"/>
    <mergeCell ref="K481:K482"/>
    <mergeCell ref="L481:L482"/>
    <mergeCell ref="J483:J484"/>
    <mergeCell ref="J525:J526"/>
    <mergeCell ref="K525:K526"/>
    <mergeCell ref="L525:L526"/>
    <mergeCell ref="J527:L527"/>
    <mergeCell ref="H528:I528"/>
    <mergeCell ref="K529:K530"/>
    <mergeCell ref="L529:L530"/>
    <mergeCell ref="G557:G558"/>
    <mergeCell ref="G559:G560"/>
    <mergeCell ref="G541:G542"/>
    <mergeCell ref="G543:G544"/>
    <mergeCell ref="G545:G546"/>
    <mergeCell ref="G547:G548"/>
    <mergeCell ref="G549:G550"/>
    <mergeCell ref="G551:G552"/>
    <mergeCell ref="G555:G556"/>
    <mergeCell ref="K563:K564"/>
    <mergeCell ref="L563:L564"/>
    <mergeCell ref="J559:J560"/>
    <mergeCell ref="K559:K560"/>
    <mergeCell ref="L559:L560"/>
    <mergeCell ref="J561:J562"/>
    <mergeCell ref="K561:K562"/>
    <mergeCell ref="L561:L562"/>
    <mergeCell ref="J563:J564"/>
    <mergeCell ref="H563:H566"/>
    <mergeCell ref="H567:H570"/>
    <mergeCell ref="H549:H552"/>
    <mergeCell ref="H555:H558"/>
    <mergeCell ref="H559:H562"/>
    <mergeCell ref="G561:G562"/>
    <mergeCell ref="G563:G564"/>
    <mergeCell ref="G565:G566"/>
    <mergeCell ref="G567:G568"/>
    <mergeCell ref="K569:K570"/>
    <mergeCell ref="L569:L570"/>
    <mergeCell ref="J565:J566"/>
    <mergeCell ref="K565:K566"/>
    <mergeCell ref="L565:L566"/>
    <mergeCell ref="J567:J568"/>
    <mergeCell ref="K567:K568"/>
    <mergeCell ref="L567:L568"/>
    <mergeCell ref="J569:J570"/>
    <mergeCell ref="G589:G590"/>
    <mergeCell ref="G591:G592"/>
    <mergeCell ref="G593:G594"/>
    <mergeCell ref="H593:H596"/>
    <mergeCell ref="G595:G596"/>
    <mergeCell ref="G597:G598"/>
    <mergeCell ref="H597:H600"/>
    <mergeCell ref="G599:G600"/>
    <mergeCell ref="L599:L600"/>
    <mergeCell ref="G581:G582"/>
    <mergeCell ref="H581:H584"/>
    <mergeCell ref="G583:G584"/>
    <mergeCell ref="G585:G586"/>
    <mergeCell ref="H585:H588"/>
    <mergeCell ref="G587:G588"/>
    <mergeCell ref="H589:H592"/>
    <mergeCell ref="G483:G484"/>
    <mergeCell ref="G485:G486"/>
    <mergeCell ref="H485:H488"/>
    <mergeCell ref="G487:G488"/>
    <mergeCell ref="G489:G490"/>
    <mergeCell ref="G491:G492"/>
    <mergeCell ref="G493:G494"/>
    <mergeCell ref="G495:G496"/>
    <mergeCell ref="G497:G498"/>
    <mergeCell ref="G499:G500"/>
    <mergeCell ref="G503:G504"/>
    <mergeCell ref="G505:G506"/>
    <mergeCell ref="G507:G508"/>
    <mergeCell ref="G509:G510"/>
    <mergeCell ref="H489:H492"/>
    <mergeCell ref="H493:H496"/>
    <mergeCell ref="H497:H500"/>
    <mergeCell ref="H503:H506"/>
    <mergeCell ref="H507:H510"/>
    <mergeCell ref="H511:H514"/>
    <mergeCell ref="H515:H518"/>
    <mergeCell ref="G511:G512"/>
    <mergeCell ref="G513:G514"/>
    <mergeCell ref="G515:G516"/>
    <mergeCell ref="G517:G518"/>
    <mergeCell ref="G519:G520"/>
    <mergeCell ref="G521:G522"/>
    <mergeCell ref="G523:G524"/>
    <mergeCell ref="G525:G526"/>
    <mergeCell ref="G529:G530"/>
    <mergeCell ref="G531:G532"/>
    <mergeCell ref="G533:G534"/>
    <mergeCell ref="G535:G536"/>
    <mergeCell ref="G537:G538"/>
    <mergeCell ref="G539:G540"/>
    <mergeCell ref="H519:H522"/>
    <mergeCell ref="H523:H526"/>
    <mergeCell ref="H529:H532"/>
    <mergeCell ref="H533:H536"/>
    <mergeCell ref="H537:H540"/>
    <mergeCell ref="H541:H544"/>
    <mergeCell ref="H545:H548"/>
    <mergeCell ref="G569:G570"/>
    <mergeCell ref="G571:G572"/>
    <mergeCell ref="H571:H574"/>
    <mergeCell ref="G573:G574"/>
    <mergeCell ref="G575:G576"/>
    <mergeCell ref="H575:H578"/>
    <mergeCell ref="G577:G578"/>
    <mergeCell ref="J229:J230"/>
    <mergeCell ref="K229:K230"/>
    <mergeCell ref="L229:L230"/>
    <mergeCell ref="M229:M230"/>
    <mergeCell ref="K231:K232"/>
    <mergeCell ref="L231:L232"/>
    <mergeCell ref="M231:M232"/>
    <mergeCell ref="J231:J232"/>
    <mergeCell ref="J233:J234"/>
    <mergeCell ref="K233:K234"/>
    <mergeCell ref="L233:L234"/>
    <mergeCell ref="M233:M234"/>
    <mergeCell ref="J235:J236"/>
    <mergeCell ref="K235:K236"/>
    <mergeCell ref="J237:J238"/>
    <mergeCell ref="K237:K238"/>
    <mergeCell ref="L237:L238"/>
    <mergeCell ref="M237:M238"/>
    <mergeCell ref="J239:J240"/>
    <mergeCell ref="K239:K240"/>
    <mergeCell ref="M239:M240"/>
    <mergeCell ref="K245:K246"/>
    <mergeCell ref="L245:L246"/>
    <mergeCell ref="L239:L240"/>
    <mergeCell ref="J241:L241"/>
    <mergeCell ref="J243:J244"/>
    <mergeCell ref="K243:K244"/>
    <mergeCell ref="L243:L244"/>
    <mergeCell ref="M243:M244"/>
    <mergeCell ref="M245:M246"/>
    <mergeCell ref="L249:L250"/>
    <mergeCell ref="M249:M250"/>
    <mergeCell ref="J259:J260"/>
    <mergeCell ref="K259:K260"/>
    <mergeCell ref="J269:J270"/>
    <mergeCell ref="J271:J272"/>
    <mergeCell ref="J273:J274"/>
    <mergeCell ref="K273:K274"/>
    <mergeCell ref="J265:J266"/>
    <mergeCell ref="K265:K266"/>
    <mergeCell ref="J267:L267"/>
    <mergeCell ref="H268:I268"/>
    <mergeCell ref="G269:G270"/>
    <mergeCell ref="G271:G272"/>
    <mergeCell ref="G273:G274"/>
    <mergeCell ref="L273:L274"/>
    <mergeCell ref="L279:L280"/>
    <mergeCell ref="M279:M280"/>
    <mergeCell ref="J275:J276"/>
    <mergeCell ref="J277:J278"/>
    <mergeCell ref="K277:K278"/>
    <mergeCell ref="L277:L278"/>
    <mergeCell ref="M277:M278"/>
    <mergeCell ref="J279:J280"/>
    <mergeCell ref="K279:K280"/>
    <mergeCell ref="J245:J246"/>
    <mergeCell ref="J247:J248"/>
    <mergeCell ref="K247:K248"/>
    <mergeCell ref="L247:L248"/>
    <mergeCell ref="M247:M248"/>
    <mergeCell ref="J249:J250"/>
    <mergeCell ref="K249:K250"/>
    <mergeCell ref="J251:J252"/>
    <mergeCell ref="K251:K252"/>
    <mergeCell ref="L251:L252"/>
    <mergeCell ref="M251:M252"/>
    <mergeCell ref="K253:K254"/>
    <mergeCell ref="L253:L254"/>
    <mergeCell ref="M253:M254"/>
    <mergeCell ref="L265:L266"/>
    <mergeCell ref="M265:M266"/>
    <mergeCell ref="G263:G264"/>
    <mergeCell ref="H263:H266"/>
    <mergeCell ref="J263:J264"/>
    <mergeCell ref="K263:K264"/>
    <mergeCell ref="L263:L264"/>
    <mergeCell ref="M263:M264"/>
    <mergeCell ref="G265:G266"/>
    <mergeCell ref="K269:K270"/>
    <mergeCell ref="L269:L270"/>
    <mergeCell ref="M269:M270"/>
    <mergeCell ref="K271:K272"/>
    <mergeCell ref="L271:L272"/>
    <mergeCell ref="M271:M272"/>
    <mergeCell ref="M273:M274"/>
    <mergeCell ref="K275:K276"/>
    <mergeCell ref="L275:L276"/>
    <mergeCell ref="M275:M276"/>
    <mergeCell ref="L287:L288"/>
    <mergeCell ref="M287:M288"/>
    <mergeCell ref="L309:L310"/>
    <mergeCell ref="M309:M310"/>
    <mergeCell ref="J305:J306"/>
    <mergeCell ref="J307:J308"/>
    <mergeCell ref="K307:K308"/>
    <mergeCell ref="L307:L308"/>
    <mergeCell ref="M307:M308"/>
    <mergeCell ref="J309:J310"/>
    <mergeCell ref="K309:K310"/>
    <mergeCell ref="G281:G282"/>
    <mergeCell ref="G283:G284"/>
    <mergeCell ref="G285:G286"/>
    <mergeCell ref="H269:H272"/>
    <mergeCell ref="H273:H276"/>
    <mergeCell ref="G275:G276"/>
    <mergeCell ref="G277:G278"/>
    <mergeCell ref="H277:H280"/>
    <mergeCell ref="G279:G280"/>
    <mergeCell ref="H281:H284"/>
    <mergeCell ref="H285:H288"/>
    <mergeCell ref="G287:G288"/>
    <mergeCell ref="G289:G290"/>
    <mergeCell ref="H289:H292"/>
    <mergeCell ref="G291:G292"/>
    <mergeCell ref="H294:I294"/>
    <mergeCell ref="H295:H298"/>
    <mergeCell ref="G305:G306"/>
    <mergeCell ref="G307:G308"/>
    <mergeCell ref="G295:G296"/>
    <mergeCell ref="G297:G298"/>
    <mergeCell ref="G299:G300"/>
    <mergeCell ref="H299:H302"/>
    <mergeCell ref="G301:G302"/>
    <mergeCell ref="G303:G304"/>
    <mergeCell ref="H303:H306"/>
    <mergeCell ref="H315:H318"/>
    <mergeCell ref="H320:I320"/>
    <mergeCell ref="H307:H310"/>
    <mergeCell ref="G309:G310"/>
    <mergeCell ref="G311:G312"/>
    <mergeCell ref="H311:H314"/>
    <mergeCell ref="G313:G314"/>
    <mergeCell ref="G315:G316"/>
    <mergeCell ref="G317:G318"/>
    <mergeCell ref="K355:K356"/>
    <mergeCell ref="L355:L356"/>
    <mergeCell ref="K351:K352"/>
    <mergeCell ref="L351:L352"/>
    <mergeCell ref="J353:J354"/>
    <mergeCell ref="K353:K354"/>
    <mergeCell ref="L353:L354"/>
    <mergeCell ref="M353:M354"/>
    <mergeCell ref="J355:J356"/>
    <mergeCell ref="J367:J368"/>
    <mergeCell ref="J369:J370"/>
    <mergeCell ref="J371:L371"/>
    <mergeCell ref="H372:I372"/>
    <mergeCell ref="G373:G374"/>
    <mergeCell ref="K373:K374"/>
    <mergeCell ref="G375:G376"/>
    <mergeCell ref="K381:K382"/>
    <mergeCell ref="K383:K384"/>
    <mergeCell ref="K385:K386"/>
    <mergeCell ref="K387:K388"/>
    <mergeCell ref="K389:K390"/>
    <mergeCell ref="K391:K392"/>
    <mergeCell ref="K393:K394"/>
    <mergeCell ref="K395:K396"/>
    <mergeCell ref="L383:L384"/>
    <mergeCell ref="L385:L386"/>
    <mergeCell ref="L387:L388"/>
    <mergeCell ref="L389:L390"/>
    <mergeCell ref="L391:L392"/>
    <mergeCell ref="L393:L394"/>
    <mergeCell ref="L395:L396"/>
    <mergeCell ref="K375:K376"/>
    <mergeCell ref="L375:L376"/>
    <mergeCell ref="K377:K378"/>
    <mergeCell ref="L377:L378"/>
    <mergeCell ref="K379:K380"/>
    <mergeCell ref="L379:L380"/>
    <mergeCell ref="L381:L382"/>
    <mergeCell ref="J373:J374"/>
    <mergeCell ref="J375:J376"/>
    <mergeCell ref="J377:J378"/>
    <mergeCell ref="J379:J380"/>
    <mergeCell ref="J381:J382"/>
    <mergeCell ref="J383:J384"/>
    <mergeCell ref="J385:J386"/>
    <mergeCell ref="H389:H392"/>
    <mergeCell ref="G391:G392"/>
    <mergeCell ref="H398:I398"/>
    <mergeCell ref="J401:J402"/>
    <mergeCell ref="K401:K402"/>
    <mergeCell ref="L401:L402"/>
    <mergeCell ref="J403:J404"/>
    <mergeCell ref="K403:K404"/>
    <mergeCell ref="L403:L404"/>
    <mergeCell ref="G321:G322"/>
    <mergeCell ref="H321:H324"/>
    <mergeCell ref="G323:G324"/>
    <mergeCell ref="G325:G326"/>
    <mergeCell ref="H325:H328"/>
    <mergeCell ref="G327:G328"/>
    <mergeCell ref="H329:H332"/>
    <mergeCell ref="L339:L340"/>
    <mergeCell ref="M339:M340"/>
    <mergeCell ref="H333:H336"/>
    <mergeCell ref="G335:G336"/>
    <mergeCell ref="G337:G338"/>
    <mergeCell ref="H337:H340"/>
    <mergeCell ref="G339:G340"/>
    <mergeCell ref="J339:J340"/>
    <mergeCell ref="K339:K340"/>
    <mergeCell ref="J341:J342"/>
    <mergeCell ref="K341:K342"/>
    <mergeCell ref="L341:L342"/>
    <mergeCell ref="M341:M342"/>
    <mergeCell ref="J343:J344"/>
    <mergeCell ref="K343:K344"/>
    <mergeCell ref="M343:M344"/>
    <mergeCell ref="H347:H350"/>
    <mergeCell ref="H351:H354"/>
    <mergeCell ref="H355:H358"/>
    <mergeCell ref="H359:H362"/>
    <mergeCell ref="H363:H366"/>
    <mergeCell ref="H367:H370"/>
    <mergeCell ref="H373:H376"/>
    <mergeCell ref="G329:G330"/>
    <mergeCell ref="G331:G332"/>
    <mergeCell ref="G333:G334"/>
    <mergeCell ref="G341:G342"/>
    <mergeCell ref="H341:H344"/>
    <mergeCell ref="G343:G344"/>
    <mergeCell ref="G351:G352"/>
    <mergeCell ref="L373:L374"/>
    <mergeCell ref="M373:M374"/>
    <mergeCell ref="M375:M376"/>
    <mergeCell ref="M377:M378"/>
    <mergeCell ref="M379:M380"/>
    <mergeCell ref="M381:M382"/>
    <mergeCell ref="M383:M384"/>
    <mergeCell ref="K421:K422"/>
    <mergeCell ref="L421:L422"/>
    <mergeCell ref="J417:J418"/>
    <mergeCell ref="K417:K418"/>
    <mergeCell ref="L417:L418"/>
    <mergeCell ref="J419:J420"/>
    <mergeCell ref="K419:K420"/>
    <mergeCell ref="L419:L420"/>
    <mergeCell ref="J423:L423"/>
    <mergeCell ref="K399:K400"/>
    <mergeCell ref="L399:L400"/>
    <mergeCell ref="J387:J388"/>
    <mergeCell ref="J389:J390"/>
    <mergeCell ref="J391:J392"/>
    <mergeCell ref="J393:J394"/>
    <mergeCell ref="J395:J396"/>
    <mergeCell ref="J397:L397"/>
    <mergeCell ref="J399:J400"/>
    <mergeCell ref="K409:K410"/>
    <mergeCell ref="L409:L410"/>
    <mergeCell ref="J405:J406"/>
    <mergeCell ref="K405:K406"/>
    <mergeCell ref="L405:L406"/>
    <mergeCell ref="J407:J408"/>
    <mergeCell ref="K407:K408"/>
    <mergeCell ref="L407:L408"/>
    <mergeCell ref="J409:J410"/>
    <mergeCell ref="K415:K416"/>
    <mergeCell ref="L415:L416"/>
    <mergeCell ref="J411:J412"/>
    <mergeCell ref="K411:K412"/>
    <mergeCell ref="L411:L412"/>
    <mergeCell ref="J413:J414"/>
    <mergeCell ref="K413:K414"/>
    <mergeCell ref="L413:L414"/>
    <mergeCell ref="J415:J416"/>
    <mergeCell ref="J421:J422"/>
    <mergeCell ref="J425:J426"/>
    <mergeCell ref="K425:K426"/>
    <mergeCell ref="L425:L426"/>
    <mergeCell ref="J427:J428"/>
    <mergeCell ref="K427:K428"/>
    <mergeCell ref="L427:L428"/>
    <mergeCell ref="K457:K458"/>
    <mergeCell ref="L457:L458"/>
    <mergeCell ref="J453:J454"/>
    <mergeCell ref="K453:K454"/>
    <mergeCell ref="L453:L454"/>
    <mergeCell ref="J455:J456"/>
    <mergeCell ref="K455:K456"/>
    <mergeCell ref="L455:L456"/>
    <mergeCell ref="J457:J458"/>
    <mergeCell ref="K433:K434"/>
    <mergeCell ref="L433:L434"/>
    <mergeCell ref="J429:J430"/>
    <mergeCell ref="K429:K430"/>
    <mergeCell ref="L429:L430"/>
    <mergeCell ref="J431:J432"/>
    <mergeCell ref="K431:K432"/>
    <mergeCell ref="L431:L432"/>
    <mergeCell ref="J433:J434"/>
    <mergeCell ref="K439:K440"/>
    <mergeCell ref="L439:L440"/>
    <mergeCell ref="J435:J436"/>
    <mergeCell ref="K435:K436"/>
    <mergeCell ref="L435:L436"/>
    <mergeCell ref="J437:J438"/>
    <mergeCell ref="K437:K438"/>
    <mergeCell ref="L437:L438"/>
    <mergeCell ref="J439:J440"/>
    <mergeCell ref="K445:K446"/>
    <mergeCell ref="L445:L446"/>
    <mergeCell ref="J441:J442"/>
    <mergeCell ref="K441:K442"/>
    <mergeCell ref="L441:L442"/>
    <mergeCell ref="J443:J444"/>
    <mergeCell ref="K443:K444"/>
    <mergeCell ref="L443:L444"/>
    <mergeCell ref="J445:J446"/>
    <mergeCell ref="J447:J448"/>
    <mergeCell ref="K447:K448"/>
    <mergeCell ref="L447:L448"/>
    <mergeCell ref="J449:L449"/>
    <mergeCell ref="J451:J452"/>
    <mergeCell ref="K451:K452"/>
    <mergeCell ref="L451:L452"/>
    <mergeCell ref="H477:H480"/>
    <mergeCell ref="H481:H484"/>
    <mergeCell ref="H467:H470"/>
    <mergeCell ref="H471:H474"/>
    <mergeCell ref="G473:G474"/>
    <mergeCell ref="H476:I476"/>
    <mergeCell ref="G477:G478"/>
    <mergeCell ref="G479:G480"/>
    <mergeCell ref="G481:G482"/>
    <mergeCell ref="K489:K490"/>
    <mergeCell ref="L489:L490"/>
    <mergeCell ref="J485:J486"/>
    <mergeCell ref="K485:K486"/>
    <mergeCell ref="L485:L486"/>
    <mergeCell ref="J487:J488"/>
    <mergeCell ref="K487:K488"/>
    <mergeCell ref="L487:L488"/>
    <mergeCell ref="J489:J490"/>
    <mergeCell ref="K495:K496"/>
    <mergeCell ref="L495:L496"/>
    <mergeCell ref="J491:J492"/>
    <mergeCell ref="K491:K492"/>
    <mergeCell ref="L491:L492"/>
    <mergeCell ref="J493:J494"/>
    <mergeCell ref="K493:K494"/>
    <mergeCell ref="L493:L494"/>
    <mergeCell ref="J495:J496"/>
    <mergeCell ref="J497:J498"/>
    <mergeCell ref="K497:K498"/>
    <mergeCell ref="L497:L498"/>
    <mergeCell ref="K499:K500"/>
    <mergeCell ref="L499:L500"/>
    <mergeCell ref="J501:L501"/>
    <mergeCell ref="H502:I502"/>
    <mergeCell ref="J499:J500"/>
    <mergeCell ref="J503:J504"/>
    <mergeCell ref="K503:K504"/>
    <mergeCell ref="L503:L504"/>
    <mergeCell ref="J505:J506"/>
    <mergeCell ref="K505:K506"/>
    <mergeCell ref="L505:L506"/>
    <mergeCell ref="K511:K512"/>
    <mergeCell ref="L511:L512"/>
    <mergeCell ref="J507:J508"/>
    <mergeCell ref="K507:K508"/>
    <mergeCell ref="L507:L508"/>
    <mergeCell ref="J509:J510"/>
    <mergeCell ref="K509:K510"/>
    <mergeCell ref="L509:L510"/>
    <mergeCell ref="J511:J512"/>
    <mergeCell ref="K517:K518"/>
    <mergeCell ref="L517:L518"/>
    <mergeCell ref="J513:J514"/>
    <mergeCell ref="K513:K514"/>
    <mergeCell ref="L513:L514"/>
    <mergeCell ref="J515:J516"/>
    <mergeCell ref="K515:K516"/>
    <mergeCell ref="L515:L516"/>
    <mergeCell ref="J517:J518"/>
    <mergeCell ref="K523:K524"/>
    <mergeCell ref="L523:L524"/>
    <mergeCell ref="J519:J520"/>
    <mergeCell ref="K519:K520"/>
    <mergeCell ref="L519:L520"/>
    <mergeCell ref="J521:J522"/>
    <mergeCell ref="K521:K522"/>
    <mergeCell ref="L521:L522"/>
    <mergeCell ref="J523:J524"/>
    <mergeCell ref="J547:J548"/>
    <mergeCell ref="K547:K548"/>
    <mergeCell ref="L547:L548"/>
    <mergeCell ref="J549:J550"/>
    <mergeCell ref="K549:K550"/>
    <mergeCell ref="L549:L550"/>
    <mergeCell ref="J553:L553"/>
    <mergeCell ref="J551:J552"/>
    <mergeCell ref="J555:J556"/>
    <mergeCell ref="K555:K556"/>
    <mergeCell ref="L555:L556"/>
    <mergeCell ref="J557:J558"/>
    <mergeCell ref="K557:K558"/>
    <mergeCell ref="L557:L558"/>
    <mergeCell ref="J529:J530"/>
    <mergeCell ref="J531:J532"/>
    <mergeCell ref="K531:K532"/>
    <mergeCell ref="L531:L532"/>
    <mergeCell ref="J533:J534"/>
    <mergeCell ref="K533:K534"/>
    <mergeCell ref="L533:L534"/>
    <mergeCell ref="K539:K540"/>
    <mergeCell ref="L539:L540"/>
    <mergeCell ref="J535:J536"/>
    <mergeCell ref="K535:K536"/>
    <mergeCell ref="L535:L536"/>
    <mergeCell ref="J537:J538"/>
    <mergeCell ref="K537:K538"/>
    <mergeCell ref="L537:L538"/>
    <mergeCell ref="J539:J540"/>
    <mergeCell ref="K545:K546"/>
    <mergeCell ref="L545:L546"/>
    <mergeCell ref="J541:J542"/>
    <mergeCell ref="K541:K542"/>
    <mergeCell ref="L541:L542"/>
    <mergeCell ref="J543:J544"/>
    <mergeCell ref="K543:K544"/>
    <mergeCell ref="L543:L544"/>
    <mergeCell ref="J545:J546"/>
    <mergeCell ref="K551:K552"/>
    <mergeCell ref="L551:L552"/>
    <mergeCell ref="H554:I554"/>
    <mergeCell ref="J577:J578"/>
    <mergeCell ref="K577:K578"/>
    <mergeCell ref="L577:L578"/>
    <mergeCell ref="J579:L579"/>
    <mergeCell ref="H580:I580"/>
    <mergeCell ref="K575:K576"/>
    <mergeCell ref="L575:L576"/>
    <mergeCell ref="J571:J572"/>
    <mergeCell ref="K571:K572"/>
    <mergeCell ref="L571:L572"/>
    <mergeCell ref="J573:J574"/>
    <mergeCell ref="K573:K574"/>
    <mergeCell ref="L573:L574"/>
    <mergeCell ref="J575:J576"/>
    <mergeCell ref="K585:K586"/>
    <mergeCell ref="L585:L586"/>
    <mergeCell ref="J581:J582"/>
    <mergeCell ref="K581:K582"/>
    <mergeCell ref="L581:L582"/>
    <mergeCell ref="J583:J584"/>
    <mergeCell ref="K583:K584"/>
    <mergeCell ref="L583:L584"/>
    <mergeCell ref="J585:J586"/>
    <mergeCell ref="K591:K592"/>
    <mergeCell ref="L591:L592"/>
    <mergeCell ref="J587:J588"/>
    <mergeCell ref="K587:K588"/>
    <mergeCell ref="L587:L588"/>
    <mergeCell ref="J589:J590"/>
    <mergeCell ref="K589:K590"/>
    <mergeCell ref="L589:L590"/>
    <mergeCell ref="J591:J592"/>
    <mergeCell ref="J599:J600"/>
    <mergeCell ref="K599:K600"/>
    <mergeCell ref="G613:G614"/>
    <mergeCell ref="G615:G616"/>
    <mergeCell ref="G601:G602"/>
    <mergeCell ref="G603:G604"/>
    <mergeCell ref="G607:G608"/>
    <mergeCell ref="H607:H610"/>
    <mergeCell ref="G609:G610"/>
    <mergeCell ref="G611:G612"/>
    <mergeCell ref="H611:H614"/>
    <mergeCell ref="G625:G626"/>
    <mergeCell ref="G627:G628"/>
    <mergeCell ref="H627:H630"/>
    <mergeCell ref="G629:G630"/>
    <mergeCell ref="H615:H618"/>
    <mergeCell ref="G617:G618"/>
    <mergeCell ref="G619:G620"/>
    <mergeCell ref="H619:H622"/>
    <mergeCell ref="G621:G622"/>
    <mergeCell ref="G623:G624"/>
    <mergeCell ref="H623:H626"/>
    <mergeCell ref="J613:J614"/>
    <mergeCell ref="K613:K614"/>
    <mergeCell ref="L613:L614"/>
    <mergeCell ref="M613:M614"/>
    <mergeCell ref="K615:K616"/>
    <mergeCell ref="L615:L616"/>
    <mergeCell ref="M615:M616"/>
    <mergeCell ref="J615:J616"/>
    <mergeCell ref="J617:J618"/>
    <mergeCell ref="K617:K618"/>
    <mergeCell ref="L617:L618"/>
    <mergeCell ref="M617:M618"/>
    <mergeCell ref="J619:J620"/>
    <mergeCell ref="K619:K620"/>
    <mergeCell ref="J621:J622"/>
    <mergeCell ref="K621:K622"/>
    <mergeCell ref="L621:L622"/>
    <mergeCell ref="M621:M622"/>
    <mergeCell ref="K623:K624"/>
    <mergeCell ref="L623:L624"/>
    <mergeCell ref="M623:M624"/>
    <mergeCell ref="L627:L628"/>
    <mergeCell ref="M627:M628"/>
    <mergeCell ref="J629:J630"/>
    <mergeCell ref="K629:K630"/>
    <mergeCell ref="L629:L630"/>
    <mergeCell ref="M629:M630"/>
    <mergeCell ref="J623:J624"/>
    <mergeCell ref="J625:J626"/>
    <mergeCell ref="K625:K626"/>
    <mergeCell ref="L625:L626"/>
    <mergeCell ref="M625:M626"/>
    <mergeCell ref="J627:J628"/>
    <mergeCell ref="K627:K628"/>
    <mergeCell ref="J593:J594"/>
    <mergeCell ref="K593:K594"/>
    <mergeCell ref="L593:L594"/>
    <mergeCell ref="J595:J596"/>
    <mergeCell ref="K595:K596"/>
    <mergeCell ref="L595:L596"/>
    <mergeCell ref="J597:J598"/>
    <mergeCell ref="L603:L604"/>
    <mergeCell ref="M603:M604"/>
    <mergeCell ref="K597:K598"/>
    <mergeCell ref="L597:L598"/>
    <mergeCell ref="H601:H604"/>
    <mergeCell ref="J601:J602"/>
    <mergeCell ref="K601:K602"/>
    <mergeCell ref="L601:L602"/>
    <mergeCell ref="M601:M602"/>
    <mergeCell ref="J603:J604"/>
    <mergeCell ref="K603:K604"/>
    <mergeCell ref="J605:L605"/>
    <mergeCell ref="H606:I606"/>
    <mergeCell ref="K607:K608"/>
    <mergeCell ref="L607:L608"/>
    <mergeCell ref="M607:M608"/>
    <mergeCell ref="L611:L612"/>
    <mergeCell ref="M611:M612"/>
    <mergeCell ref="J607:J608"/>
    <mergeCell ref="J609:J610"/>
    <mergeCell ref="K609:K610"/>
    <mergeCell ref="L609:L610"/>
    <mergeCell ref="M609:M610"/>
    <mergeCell ref="J611:J612"/>
    <mergeCell ref="K611:K612"/>
    <mergeCell ref="L619:L620"/>
    <mergeCell ref="M619:M620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