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d KKQQ Scoresheet" sheetId="1" r:id="rId5"/>
    <sheet state="visible" name="Wed KKQQ Data" sheetId="2" r:id="rId6"/>
    <sheet state="visible" name="Wed Youth Scoresheet" sheetId="3" r:id="rId7"/>
    <sheet state="visible" name="Wed Youth Data" sheetId="4" r:id="rId8"/>
    <sheet state="visible" name="Wed B Data" sheetId="5" r:id="rId9"/>
    <sheet state="visible" name="Wed B Scoresheet" sheetId="6" r:id="rId10"/>
    <sheet state="visible" name="Wed A Scoresheet" sheetId="7" r:id="rId11"/>
    <sheet state="visible" name="Wed A Data" sheetId="8" r:id="rId12"/>
  </sheets>
  <definedNames/>
  <calcPr/>
</workbook>
</file>

<file path=xl/sharedStrings.xml><?xml version="1.0" encoding="utf-8"?>
<sst xmlns="http://schemas.openxmlformats.org/spreadsheetml/2006/main" count="5147" uniqueCount="286">
  <si>
    <t xml:space="preserve"> </t>
  </si>
  <si>
    <t>2026 Wednesday KK/QQ League</t>
  </si>
  <si>
    <t>Games</t>
  </si>
  <si>
    <t>Team #</t>
  </si>
  <si>
    <t>Team Name</t>
  </si>
  <si>
    <t>Captain</t>
  </si>
  <si>
    <t>Match</t>
  </si>
  <si>
    <t>6/24 Wed KK/QQ</t>
  </si>
  <si>
    <t>Game</t>
  </si>
  <si>
    <t>Rank</t>
  </si>
  <si>
    <t>Team</t>
  </si>
  <si>
    <t>Match Wins</t>
  </si>
  <si>
    <t>Game Wins</t>
  </si>
  <si>
    <t>PF</t>
  </si>
  <si>
    <t>PA</t>
  </si>
  <si>
    <t>Jump Around</t>
  </si>
  <si>
    <t>Zack Wolf</t>
  </si>
  <si>
    <t>Court 1</t>
  </si>
  <si>
    <t>2C                   vs                    3F</t>
  </si>
  <si>
    <t>Team America</t>
  </si>
  <si>
    <t>Joe Cox</t>
  </si>
  <si>
    <t>Killer Queens</t>
  </si>
  <si>
    <t>Tool Time</t>
  </si>
  <si>
    <t>Dawgs</t>
  </si>
  <si>
    <t>Alex Delamore</t>
  </si>
  <si>
    <t>Blocking Loads</t>
  </si>
  <si>
    <t>Cheddar's Revenge</t>
  </si>
  <si>
    <t>Brian Lyles</t>
  </si>
  <si>
    <t>Eminem</t>
  </si>
  <si>
    <t>Lukewarm Rivalry</t>
  </si>
  <si>
    <t>Justwins</t>
  </si>
  <si>
    <t>Justin Sukup</t>
  </si>
  <si>
    <t>Court 2</t>
  </si>
  <si>
    <t>8D                   vs                    11G</t>
  </si>
  <si>
    <t>Shefchik</t>
  </si>
  <si>
    <t>Devon Young</t>
  </si>
  <si>
    <t>The Posom Pack</t>
  </si>
  <si>
    <t>Consensual Sets</t>
  </si>
  <si>
    <t>Garrick Palay</t>
  </si>
  <si>
    <t>TBD</t>
  </si>
  <si>
    <t>Hayden Shefchik</t>
  </si>
  <si>
    <t>Wine N' Balls</t>
  </si>
  <si>
    <t>Justin Freyholtz</t>
  </si>
  <si>
    <t>6B                  vs                    12E</t>
  </si>
  <si>
    <t>Malding Ballers</t>
  </si>
  <si>
    <t>Alex Sievert</t>
  </si>
  <si>
    <t>Sugar &amp; Spike</t>
  </si>
  <si>
    <t>Levi Gallegos</t>
  </si>
  <si>
    <t>Hunter Carpenter</t>
  </si>
  <si>
    <t>Hot Peppers</t>
  </si>
  <si>
    <t>Freyholtz</t>
  </si>
  <si>
    <t>A</t>
  </si>
  <si>
    <t>Pass &amp; Hitties</t>
  </si>
  <si>
    <t>Kaley Schaefer</t>
  </si>
  <si>
    <t>4C                  vs                    9H</t>
  </si>
  <si>
    <t>B</t>
  </si>
  <si>
    <t>Ashley Vanderbush</t>
  </si>
  <si>
    <t>C</t>
  </si>
  <si>
    <t>Brittany Grogan</t>
  </si>
  <si>
    <t>D</t>
  </si>
  <si>
    <t>Annie Lyles</t>
  </si>
  <si>
    <t>Mixson-Black</t>
  </si>
  <si>
    <t>E</t>
  </si>
  <si>
    <t>Kelsea Kirchbaum</t>
  </si>
  <si>
    <t>5A                  vs                    7H</t>
  </si>
  <si>
    <t>F</t>
  </si>
  <si>
    <t>Emily Goodbrand</t>
  </si>
  <si>
    <t>G</t>
  </si>
  <si>
    <t>Morgan Nelson</t>
  </si>
  <si>
    <t>H</t>
  </si>
  <si>
    <t>Aliciyann Mixson-Black</t>
  </si>
  <si>
    <t>1D                   vs                    10E</t>
  </si>
  <si>
    <t>6/3 Wed KK/QQ</t>
  </si>
  <si>
    <t>1C                   vs                    3G</t>
  </si>
  <si>
    <t>5B                   vs                    10H</t>
  </si>
  <si>
    <t>2A                   vs                    11E</t>
  </si>
  <si>
    <t>6D                   vs                    9H</t>
  </si>
  <si>
    <t>4D                   vs                    7F</t>
  </si>
  <si>
    <t>8E                   vs                    12G</t>
  </si>
  <si>
    <t>6/10 Wed KK/QQ</t>
  </si>
  <si>
    <t>9F                 vs                    12H</t>
  </si>
  <si>
    <t>7C                 vs                    10D</t>
  </si>
  <si>
    <t>2C                  vs                    4E</t>
  </si>
  <si>
    <t>6A                 vs                    11F</t>
  </si>
  <si>
    <t>3A                  vs                    8B</t>
  </si>
  <si>
    <t>1D                  vs                    5G</t>
  </si>
  <si>
    <t>6/17Wed KK/QQ</t>
  </si>
  <si>
    <t xml:space="preserve"> [r </t>
  </si>
  <si>
    <t>9A                  vs                    11D</t>
  </si>
  <si>
    <t>6F                   vs                    7G</t>
  </si>
  <si>
    <t>1B                   vs                    4C</t>
  </si>
  <si>
    <t>8A                   vs                    10F</t>
  </si>
  <si>
    <t>3E                  vs                    5H</t>
  </si>
  <si>
    <t>2B                   vs                    12G</t>
  </si>
  <si>
    <t>Wed KK/QQ</t>
  </si>
  <si>
    <t>2026 Wednesday Youth League</t>
  </si>
  <si>
    <t>6/24 Wed Youth Neon!</t>
  </si>
  <si>
    <t>Team 1</t>
  </si>
  <si>
    <t>3 vs 7</t>
  </si>
  <si>
    <t>Team 3</t>
  </si>
  <si>
    <t>The Rubber Ducky Pickles</t>
  </si>
  <si>
    <t>Team 7</t>
  </si>
  <si>
    <t>Team 14</t>
  </si>
  <si>
    <t>6 vs 9</t>
  </si>
  <si>
    <t>Coconut Water</t>
  </si>
  <si>
    <t>The Fierce Flamingos</t>
  </si>
  <si>
    <t>The Pink Fluffy Unicorns</t>
  </si>
  <si>
    <t>Diving Dolphins</t>
  </si>
  <si>
    <t>Monkeyroos</t>
  </si>
  <si>
    <t>1 vs 5</t>
  </si>
  <si>
    <t>Team 13</t>
  </si>
  <si>
    <t>10 vs 12</t>
  </si>
  <si>
    <t>Team 10</t>
  </si>
  <si>
    <t>S Pickers</t>
  </si>
  <si>
    <t>Capeast</t>
  </si>
  <si>
    <t>2 vs 14</t>
  </si>
  <si>
    <t>11 vs 13</t>
  </si>
  <si>
    <t>4 vs 8</t>
  </si>
  <si>
    <t>6/10 Wed Youth</t>
  </si>
  <si>
    <t>1 vs 3</t>
  </si>
  <si>
    <t>6 vs 12</t>
  </si>
  <si>
    <t>4 vs 14</t>
  </si>
  <si>
    <t>7 vs 10</t>
  </si>
  <si>
    <t>5 vs 11</t>
  </si>
  <si>
    <t>9 vs 13</t>
  </si>
  <si>
    <t>2 vs 8</t>
  </si>
  <si>
    <t>6/17 Wed Youth Superheroes!</t>
  </si>
  <si>
    <t>2 vs 10</t>
  </si>
  <si>
    <t>7 vs 11</t>
  </si>
  <si>
    <t>3 vs 6</t>
  </si>
  <si>
    <t>8 vs 13</t>
  </si>
  <si>
    <t>1 vs 4</t>
  </si>
  <si>
    <t>12 vs 14</t>
  </si>
  <si>
    <t>5 vs 9</t>
  </si>
  <si>
    <t>Kessenich Electric</t>
  </si>
  <si>
    <t>Kevin Kessenich</t>
  </si>
  <si>
    <t>Set Your Setter</t>
  </si>
  <si>
    <t>Camila Martin</t>
  </si>
  <si>
    <t>Spike our Drinks</t>
  </si>
  <si>
    <t>National Treasures</t>
  </si>
  <si>
    <t>Beatrice Bray</t>
  </si>
  <si>
    <t>The Cat's Meow</t>
  </si>
  <si>
    <t>Bailee Rose</t>
  </si>
  <si>
    <t>Pancake Pals</t>
  </si>
  <si>
    <t>Liam Kempfer</t>
  </si>
  <si>
    <t>That's What She Set</t>
  </si>
  <si>
    <t>Carrie Ammerman</t>
  </si>
  <si>
    <t>We're Up</t>
  </si>
  <si>
    <t>Jason Eckles</t>
  </si>
  <si>
    <t>Meat &amp; Cheese</t>
  </si>
  <si>
    <t>Brett McClone</t>
  </si>
  <si>
    <t>Sets Over Easy</t>
  </si>
  <si>
    <t>Tabitha Weeden</t>
  </si>
  <si>
    <t>Overserved</t>
  </si>
  <si>
    <t>Jennivee Westfal</t>
  </si>
  <si>
    <t>Off in the Woods</t>
  </si>
  <si>
    <t>Beth Schmidt</t>
  </si>
  <si>
    <t>2 vs 12</t>
  </si>
  <si>
    <t>5 vs 10</t>
  </si>
  <si>
    <t>4 vs 11</t>
  </si>
  <si>
    <t>3 vs 8</t>
  </si>
  <si>
    <t>1  vs 7</t>
  </si>
  <si>
    <t xml:space="preserve"> 3/4 Wed B League</t>
  </si>
  <si>
    <t>2 vs 9</t>
  </si>
  <si>
    <t>7 vs 12</t>
  </si>
  <si>
    <t>1 vs 8</t>
  </si>
  <si>
    <t>4 vs 10</t>
  </si>
  <si>
    <t xml:space="preserve"> 3/11 Wed B League</t>
  </si>
  <si>
    <t>11 vs 12</t>
  </si>
  <si>
    <t>1 vs 2</t>
  </si>
  <si>
    <t>5 vs 6</t>
  </si>
  <si>
    <t>9 vs 10</t>
  </si>
  <si>
    <t>7 vs 8</t>
  </si>
  <si>
    <t>3 vs 4</t>
  </si>
  <si>
    <t>3/18  Wed B League</t>
  </si>
  <si>
    <t>7 vs 9</t>
  </si>
  <si>
    <t>6 vs 8</t>
  </si>
  <si>
    <t>3 vs 11</t>
  </si>
  <si>
    <t>2 vs 4</t>
  </si>
  <si>
    <t>3/25  Wed B League</t>
  </si>
  <si>
    <t>2 vs 5</t>
  </si>
  <si>
    <t>3 vs 12</t>
  </si>
  <si>
    <t>6 vs 7</t>
  </si>
  <si>
    <t>1 vs 9</t>
  </si>
  <si>
    <t>10 vs 11</t>
  </si>
  <si>
    <t xml:space="preserve"> 4/1 Wed B League</t>
  </si>
  <si>
    <t>2 vs 6</t>
  </si>
  <si>
    <t>3 vs 10</t>
  </si>
  <si>
    <t>5 vs 12</t>
  </si>
  <si>
    <t>8 vs 9</t>
  </si>
  <si>
    <t xml:space="preserve"> 4/8 Wed B League</t>
  </si>
  <si>
    <t xml:space="preserve"> 4/15 Wed B League</t>
  </si>
  <si>
    <t xml:space="preserve"> 4/22 Wed B League</t>
  </si>
  <si>
    <t>2 vs 11</t>
  </si>
  <si>
    <t>4 vs 9</t>
  </si>
  <si>
    <t>8 vs 10</t>
  </si>
  <si>
    <t>5 vs 7</t>
  </si>
  <si>
    <t xml:space="preserve"> 4/29 Wed B League</t>
  </si>
  <si>
    <t xml:space="preserve">1 vs 4 </t>
  </si>
  <si>
    <t xml:space="preserve"> 5/6 Wed B League</t>
  </si>
  <si>
    <t>8 vs 11</t>
  </si>
  <si>
    <t>1 vs 6</t>
  </si>
  <si>
    <t>4 vs 12</t>
  </si>
  <si>
    <t>5/13 Wed B League</t>
  </si>
  <si>
    <t>1 vs 7</t>
  </si>
  <si>
    <t xml:space="preserve"> Wed B League</t>
  </si>
  <si>
    <t>2026 Wednesday Spring B League</t>
  </si>
  <si>
    <t xml:space="preserve"> 1/21 Wed B League</t>
  </si>
  <si>
    <t>1 vs 12</t>
  </si>
  <si>
    <t>4 vs 6</t>
  </si>
  <si>
    <t>3 vs 5</t>
  </si>
  <si>
    <t>9 vs 11</t>
  </si>
  <si>
    <t xml:space="preserve">1/28  Wed B League </t>
  </si>
  <si>
    <t>2 vs 7</t>
  </si>
  <si>
    <t>8 vs 12</t>
  </si>
  <si>
    <t>1 vs 10</t>
  </si>
  <si>
    <t>4 vs 5</t>
  </si>
  <si>
    <t>3 vs 9</t>
  </si>
  <si>
    <t>6 vs 11</t>
  </si>
  <si>
    <t>2/4  Wed B League</t>
  </si>
  <si>
    <t xml:space="preserve"> 2/11 Wed B League</t>
  </si>
  <si>
    <t>9 vs 12</t>
  </si>
  <si>
    <t>5 vs 8</t>
  </si>
  <si>
    <t>2 vs 3</t>
  </si>
  <si>
    <t>4 vs 7</t>
  </si>
  <si>
    <t>6 vs 10</t>
  </si>
  <si>
    <t>1 vs 11</t>
  </si>
  <si>
    <t xml:space="preserve"> 2/18 Wed B League</t>
  </si>
  <si>
    <t xml:space="preserve"> 2/25 Wed B League</t>
  </si>
  <si>
    <t xml:space="preserve"> Wed B League Tourney</t>
  </si>
  <si>
    <t>1 vs 4/5</t>
  </si>
  <si>
    <t>2 vs 3/6</t>
  </si>
  <si>
    <t>Ship</t>
  </si>
  <si>
    <t>2026 Wednesday Spring A League</t>
  </si>
  <si>
    <t>Wed A League Tourney</t>
  </si>
  <si>
    <t>Squanchos</t>
  </si>
  <si>
    <t>Aaron Dixon</t>
  </si>
  <si>
    <t>Average Joes</t>
  </si>
  <si>
    <t>Calm Yo Tips</t>
  </si>
  <si>
    <t>Fireball!</t>
  </si>
  <si>
    <t>Jayne Subak</t>
  </si>
  <si>
    <t>Thunder Chickens</t>
  </si>
  <si>
    <t>Big Diggin Dawgs</t>
  </si>
  <si>
    <t>Juliana Brandt</t>
  </si>
  <si>
    <t>Smack That Thang</t>
  </si>
  <si>
    <t>Becca Vollmer</t>
  </si>
  <si>
    <t>Chandler Street Block Party</t>
  </si>
  <si>
    <t>Oakstone Owls</t>
  </si>
  <si>
    <t>Paul Kapugi</t>
  </si>
  <si>
    <t>Dousman Jones</t>
  </si>
  <si>
    <t>Andy Rowley</t>
  </si>
  <si>
    <t>Holy Airball</t>
  </si>
  <si>
    <t>Claire Splinter</t>
  </si>
  <si>
    <t>Kyle Mitchell</t>
  </si>
  <si>
    <t>Molly Livingston</t>
  </si>
  <si>
    <t>Ace Hardware</t>
  </si>
  <si>
    <t>Nathan Hanna</t>
  </si>
  <si>
    <t>1/21 Wed A League</t>
  </si>
  <si>
    <t>1/28 Wed A League</t>
  </si>
  <si>
    <t>2/4 Wed A League</t>
  </si>
  <si>
    <t>2/11 Wed A League</t>
  </si>
  <si>
    <t>o</t>
  </si>
  <si>
    <t>2/18 Wed A League</t>
  </si>
  <si>
    <t>2/25 Wed A League</t>
  </si>
  <si>
    <t>3/4 Wed A League</t>
  </si>
  <si>
    <t>3/11 Wed A League</t>
  </si>
  <si>
    <t>3/18 Wed A League</t>
  </si>
  <si>
    <t>3/25 Wed A League</t>
  </si>
  <si>
    <t>4/1 Wed A League</t>
  </si>
  <si>
    <t>4/8 Wed A League</t>
  </si>
  <si>
    <t>4/15 Wed A League</t>
  </si>
  <si>
    <t>4/22 Wed A League</t>
  </si>
  <si>
    <t>4/29 Wed A League</t>
  </si>
  <si>
    <t>5/6 Wed A League</t>
  </si>
  <si>
    <t>5/13Wed A League</t>
  </si>
  <si>
    <t>6  vs 9</t>
  </si>
  <si>
    <t>Wed A League</t>
  </si>
  <si>
    <t>Joe Manna</t>
  </si>
  <si>
    <t>Michael Heup</t>
  </si>
  <si>
    <t>Libeeros</t>
  </si>
  <si>
    <t>Grace George</t>
  </si>
  <si>
    <t>Fireballs!</t>
  </si>
  <si>
    <t>Balls &amp; Dolls</t>
  </si>
  <si>
    <t>Beaches Be Tippin</t>
  </si>
  <si>
    <t>Michael Janusek</t>
  </si>
  <si>
    <t>Byron Hahn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</si>
</sst>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34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sz val="36.0"/>
      <color theme="1"/>
      <name val="Arial"/>
      <scheme val="minor"/>
    </font>
    <font>
      <b/>
      <sz val="48.0"/>
      <color theme="1"/>
      <name val="Lobster"/>
    </font>
    <font>
      <b/>
      <sz val="50.0"/>
      <color theme="1"/>
      <name val="Lobster"/>
    </font>
    <font>
      <b/>
      <sz val="60.0"/>
      <color theme="1"/>
      <name val="Lobster"/>
    </font>
    <font>
      <b/>
      <sz val="14.0"/>
      <color theme="1"/>
      <name val="Arial"/>
      <scheme val="minor"/>
    </font>
    <font>
      <u/>
      <sz val="18.0"/>
      <color theme="1"/>
      <name val="Impact"/>
    </font>
    <font>
      <color theme="1"/>
      <name val="Arial"/>
    </font>
    <font>
      <u/>
      <sz val="18.0"/>
      <color theme="1"/>
      <name val="Impact"/>
    </font>
    <font>
      <u/>
      <sz val="16.0"/>
      <color theme="1"/>
      <name val="Impact"/>
    </font>
    <font>
      <sz val="12.0"/>
      <color theme="1"/>
      <name val="Impact"/>
    </font>
    <font>
      <sz val="24.0"/>
      <color theme="1"/>
      <name val="Impact"/>
    </font>
    <font/>
    <font>
      <b/>
      <sz val="24.0"/>
      <color theme="1"/>
      <name val="Impact"/>
    </font>
    <font>
      <u/>
      <sz val="20.0"/>
      <color theme="1"/>
      <name val="Impact"/>
    </font>
    <font>
      <u/>
      <sz val="14.0"/>
      <color theme="1"/>
      <name val="Impact"/>
    </font>
    <font>
      <u/>
      <sz val="14.0"/>
      <color theme="1"/>
      <name val="Impact"/>
    </font>
    <font>
      <b/>
      <sz val="18.0"/>
      <color theme="1"/>
      <name val="Bree Serif"/>
    </font>
    <font>
      <sz val="18.0"/>
      <color theme="1"/>
      <name val="Bree Serif"/>
    </font>
    <font>
      <b/>
      <sz val="18.0"/>
      <color theme="1"/>
      <name val="Arial"/>
    </font>
    <font>
      <sz val="17.0"/>
      <color theme="1"/>
      <name val="Impact"/>
    </font>
    <font>
      <sz val="11.0"/>
      <color theme="1"/>
      <name val="Arial"/>
    </font>
    <font>
      <b/>
      <sz val="17.0"/>
      <color theme="1"/>
      <name val="Bree Serif"/>
    </font>
    <font>
      <sz val="20.0"/>
      <color theme="1"/>
      <name val="Arial"/>
    </font>
    <font>
      <b/>
      <sz val="30.0"/>
      <color theme="1"/>
      <name val="Bree Serif"/>
    </font>
    <font>
      <sz val="24.0"/>
      <color theme="1"/>
      <name val="Bree Serif"/>
    </font>
    <font>
      <b/>
      <sz val="20.0"/>
      <color theme="1"/>
      <name val="Arial"/>
    </font>
    <font>
      <color theme="1"/>
      <name val="Arial"/>
      <scheme val="minor"/>
    </font>
    <font>
      <sz val="30.0"/>
      <color theme="1"/>
      <name val="Bree Serif"/>
    </font>
    <font>
      <u/>
      <sz val="20.0"/>
      <color theme="1"/>
      <name val="Impact"/>
    </font>
    <font>
      <u/>
      <sz val="20.0"/>
      <color theme="1"/>
      <name val="Impact"/>
    </font>
    <font>
      <sz val="25.0"/>
      <color theme="1"/>
      <name val="Arial"/>
    </font>
    <font>
      <b/>
      <sz val="2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10" xfId="0" applyAlignment="1" applyFont="1" applyNumberForma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0" fontId="8" numFmtId="0" xfId="0" applyFont="1"/>
    <xf borderId="0" fillId="0" fontId="8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0" fillId="0" fontId="10" numFmtId="0" xfId="0" applyAlignment="1" applyFont="1">
      <alignment horizontal="center" vertical="bottom"/>
    </xf>
    <xf borderId="1" fillId="0" fontId="11" numFmtId="0" xfId="0" applyAlignment="1" applyBorder="1" applyFont="1">
      <alignment horizontal="center" textRotation="180"/>
    </xf>
    <xf borderId="2" fillId="0" fontId="12" numFmtId="0" xfId="0" applyAlignment="1" applyBorder="1" applyFont="1">
      <alignment horizontal="center" readingOrder="0"/>
    </xf>
    <xf borderId="3" fillId="0" fontId="13" numFmtId="0" xfId="0" applyBorder="1" applyFont="1"/>
    <xf borderId="1" fillId="0" fontId="14" numFmtId="0" xfId="0" applyAlignment="1" applyBorder="1" applyFont="1">
      <alignment horizontal="center"/>
    </xf>
    <xf borderId="0" fillId="0" fontId="15" numFmtId="0" xfId="0" applyAlignment="1" applyFont="1">
      <alignment horizontal="center" vertical="bottom"/>
    </xf>
    <xf borderId="0" fillId="0" fontId="16" numFmtId="0" xfId="0" applyAlignment="1" applyFont="1">
      <alignment horizontal="center" vertical="bottom"/>
    </xf>
    <xf borderId="0" fillId="0" fontId="17" numFmtId="0" xfId="0" applyAlignment="1" applyFont="1">
      <alignment horizontal="center" vertical="bottom"/>
    </xf>
    <xf borderId="1" fillId="2" fontId="18" numFmtId="0" xfId="0" applyAlignment="1" applyBorder="1" applyFill="1" applyFont="1">
      <alignment horizontal="center" vertical="center"/>
    </xf>
    <xf borderId="1" fillId="2" fontId="19" numFmtId="0" xfId="0" applyAlignment="1" applyBorder="1" applyFont="1">
      <alignment horizontal="center" readingOrder="0" shrinkToFit="0" vertical="center" wrapText="1"/>
    </xf>
    <xf borderId="2" fillId="2" fontId="19" numFmtId="0" xfId="0" applyAlignment="1" applyBorder="1" applyFont="1">
      <alignment horizontal="center" readingOrder="0" shrinkToFit="0" vertical="center" wrapText="1"/>
    </xf>
    <xf borderId="4" fillId="3" fontId="20" numFmtId="0" xfId="0" applyAlignment="1" applyBorder="1" applyFill="1" applyFont="1">
      <alignment horizontal="center" readingOrder="0" textRotation="180" vertical="center"/>
    </xf>
    <xf borderId="4" fillId="3" fontId="21" numFmtId="164" xfId="0" applyAlignment="1" applyBorder="1" applyFont="1" applyNumberFormat="1">
      <alignment horizontal="center" readingOrder="0" textRotation="180" vertical="center"/>
    </xf>
    <xf borderId="4" fillId="3" fontId="22" numFmtId="0" xfId="0" applyAlignment="1" applyBorder="1" applyFont="1">
      <alignment readingOrder="0" vertical="center"/>
    </xf>
    <xf borderId="4" fillId="3" fontId="23" numFmtId="0" xfId="0" applyAlignment="1" applyBorder="1" applyFont="1">
      <alignment horizontal="center" readingOrder="0" shrinkToFit="0" vertical="center" wrapText="1"/>
    </xf>
    <xf borderId="4" fillId="3" fontId="24" numFmtId="0" xfId="0" applyAlignment="1" applyBorder="1" applyFont="1">
      <alignment horizontal="center" readingOrder="0" vertical="center"/>
    </xf>
    <xf borderId="1" fillId="2" fontId="25" numFmtId="0" xfId="0" applyAlignment="1" applyBorder="1" applyFont="1">
      <alignment horizontal="center" vertical="center"/>
    </xf>
    <xf borderId="1" fillId="2" fontId="18" numFmtId="0" xfId="0" applyAlignment="1" applyBorder="1" applyFont="1">
      <alignment horizontal="center" readingOrder="0" shrinkToFit="0" vertical="center" wrapText="1"/>
    </xf>
    <xf borderId="1" fillId="2" fontId="25" numFmtId="0" xfId="0" applyAlignment="1" applyBorder="1" applyFont="1">
      <alignment horizontal="center" readingOrder="0" vertical="center"/>
    </xf>
    <xf borderId="1" fillId="2" fontId="26" numFmtId="0" xfId="0" applyAlignment="1" applyBorder="1" applyFont="1">
      <alignment horizontal="center" readingOrder="0" vertical="center"/>
    </xf>
    <xf borderId="1" fillId="2" fontId="27" numFmtId="0" xfId="0" applyAlignment="1" applyBorder="1" applyFont="1">
      <alignment horizontal="center" readingOrder="0" vertical="center"/>
    </xf>
    <xf borderId="5" fillId="0" fontId="13" numFmtId="0" xfId="0" applyBorder="1" applyFont="1"/>
    <xf borderId="6" fillId="0" fontId="13" numFmtId="0" xfId="0" applyBorder="1" applyFont="1"/>
    <xf borderId="1" fillId="4" fontId="19" numFmtId="0" xfId="0" applyAlignment="1" applyBorder="1" applyFill="1" applyFont="1">
      <alignment horizontal="center" readingOrder="0" shrinkToFit="0" vertical="center" wrapText="1"/>
    </xf>
    <xf borderId="4" fillId="5" fontId="20" numFmtId="0" xfId="0" applyAlignment="1" applyBorder="1" applyFill="1" applyFont="1">
      <alignment horizontal="center" readingOrder="0" textRotation="180" vertical="center"/>
    </xf>
    <xf borderId="4" fillId="5" fontId="21" numFmtId="164" xfId="0" applyAlignment="1" applyBorder="1" applyFont="1" applyNumberFormat="1">
      <alignment horizontal="center" readingOrder="0" textRotation="180" vertical="center"/>
    </xf>
    <xf borderId="4" fillId="5" fontId="22" numFmtId="0" xfId="0" applyAlignment="1" applyBorder="1" applyFont="1">
      <alignment readingOrder="0" vertical="center"/>
    </xf>
    <xf borderId="4" fillId="5" fontId="23" numFmtId="0" xfId="0" applyAlignment="1" applyBorder="1" applyFont="1">
      <alignment horizontal="center" readingOrder="0" shrinkToFit="0" vertical="center" wrapText="1"/>
    </xf>
    <xf borderId="4" fillId="5" fontId="24" numFmtId="0" xfId="0" applyAlignment="1" applyBorder="1" applyFont="1">
      <alignment horizontal="center" readingOrder="0" vertical="center"/>
    </xf>
    <xf borderId="1" fillId="4" fontId="18" numFmtId="0" xfId="0" applyAlignment="1" applyBorder="1" applyFont="1">
      <alignment horizontal="center" readingOrder="0" vertical="center"/>
    </xf>
    <xf borderId="2" fillId="4" fontId="19" numFmtId="0" xfId="0" applyAlignment="1" applyBorder="1" applyFont="1">
      <alignment horizontal="center" readingOrder="0" shrinkToFit="0" vertical="center" wrapText="1"/>
    </xf>
    <xf borderId="1" fillId="4" fontId="25" numFmtId="0" xfId="0" applyAlignment="1" applyBorder="1" applyFont="1">
      <alignment horizontal="center" readingOrder="0" vertical="center"/>
    </xf>
    <xf borderId="1" fillId="4" fontId="18" numFmtId="0" xfId="0" applyAlignment="1" applyBorder="1" applyFont="1">
      <alignment horizontal="center" readingOrder="0" shrinkToFit="0" vertical="center" wrapText="1"/>
    </xf>
    <xf borderId="1" fillId="4" fontId="26" numFmtId="0" xfId="0" applyAlignment="1" applyBorder="1" applyFont="1">
      <alignment horizontal="center" readingOrder="0" vertical="center"/>
    </xf>
    <xf borderId="1" fillId="4" fontId="27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bottom"/>
    </xf>
    <xf borderId="0" fillId="0" fontId="1" numFmtId="0" xfId="0" applyAlignment="1" applyFont="1">
      <alignment readingOrder="0"/>
    </xf>
    <xf borderId="0" fillId="0" fontId="28" numFmtId="0" xfId="0" applyAlignment="1" applyFont="1">
      <alignment readingOrder="0"/>
    </xf>
    <xf borderId="1" fillId="4" fontId="29" numFmtId="0" xfId="0" applyAlignment="1" applyBorder="1" applyFont="1">
      <alignment horizontal="center" readingOrder="0" vertical="center"/>
    </xf>
    <xf borderId="0" fillId="0" fontId="30" numFmtId="0" xfId="0" applyAlignment="1" applyFont="1">
      <alignment horizontal="center" vertical="bottom"/>
    </xf>
    <xf borderId="0" fillId="0" fontId="25" numFmtId="0" xfId="0" applyAlignment="1" applyFont="1">
      <alignment horizontal="center"/>
    </xf>
    <xf borderId="0" fillId="0" fontId="18" numFmtId="0" xfId="0" applyAlignment="1" applyFont="1">
      <alignment horizontal="center" shrinkToFit="0" wrapText="1"/>
    </xf>
    <xf borderId="0" fillId="5" fontId="25" numFmtId="0" xfId="0" applyAlignment="1" applyFont="1">
      <alignment horizontal="center"/>
    </xf>
    <xf borderId="0" fillId="5" fontId="26" numFmtId="0" xfId="0" applyAlignment="1" applyFont="1">
      <alignment horizontal="center"/>
    </xf>
    <xf borderId="0" fillId="5" fontId="8" numFmtId="0" xfId="0" applyFont="1"/>
    <xf borderId="0" fillId="0" fontId="18" numFmtId="0" xfId="0" applyAlignment="1" applyFont="1">
      <alignment horizontal="center" shrinkToFit="0" wrapText="1"/>
    </xf>
    <xf borderId="0" fillId="5" fontId="26" numFmtId="0" xfId="0" applyAlignment="1" applyFont="1">
      <alignment horizontal="center"/>
    </xf>
    <xf borderId="0" fillId="0" fontId="25" numFmtId="0" xfId="0" applyAlignment="1" applyFont="1">
      <alignment horizontal="center"/>
    </xf>
    <xf borderId="0" fillId="5" fontId="25" numFmtId="0" xfId="0" applyAlignment="1" applyFont="1">
      <alignment horizontal="center"/>
    </xf>
    <xf borderId="0" fillId="5" fontId="8" numFmtId="0" xfId="0" applyFont="1"/>
    <xf borderId="1" fillId="3" fontId="19" numFmtId="0" xfId="0" applyAlignment="1" applyBorder="1" applyFont="1">
      <alignment horizontal="center" readingOrder="0" shrinkToFit="0" vertical="center" wrapText="1"/>
    </xf>
    <xf borderId="1" fillId="5" fontId="19" numFmtId="0" xfId="0" applyAlignment="1" applyBorder="1" applyFont="1">
      <alignment horizontal="center" readingOrder="0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shrinkToFit="0" vertical="center" wrapText="1"/>
    </xf>
    <xf borderId="2" fillId="0" fontId="19" numFmtId="0" xfId="0" applyAlignment="1" applyBorder="1" applyFont="1">
      <alignment horizontal="center" readingOrder="0" shrinkToFit="0" vertical="center" wrapText="1"/>
    </xf>
    <xf borderId="4" fillId="6" fontId="20" numFmtId="0" xfId="0" applyAlignment="1" applyBorder="1" applyFill="1" applyFont="1">
      <alignment horizontal="center" readingOrder="0" textRotation="180" vertical="center"/>
    </xf>
    <xf borderId="4" fillId="6" fontId="21" numFmtId="164" xfId="0" applyAlignment="1" applyBorder="1" applyFont="1" applyNumberFormat="1">
      <alignment horizontal="center" textRotation="180" vertical="center"/>
    </xf>
    <xf borderId="1" fillId="6" fontId="22" numFmtId="0" xfId="0" applyAlignment="1" applyBorder="1" applyFont="1">
      <alignment readingOrder="0" vertical="center"/>
    </xf>
    <xf borderId="4" fillId="6" fontId="23" numFmtId="0" xfId="0" applyAlignment="1" applyBorder="1" applyFont="1">
      <alignment horizontal="center" readingOrder="0" shrinkToFit="0" vertical="center" wrapText="1"/>
    </xf>
    <xf borderId="1" fillId="6" fontId="19" numFmtId="0" xfId="0" applyAlignment="1" applyBorder="1" applyFont="1">
      <alignment horizontal="center" readingOrder="0" shrinkToFit="0" vertical="center" wrapText="1"/>
    </xf>
    <xf borderId="1" fillId="6" fontId="24" numFmtId="0" xfId="0" applyAlignment="1" applyBorder="1" applyFont="1">
      <alignment horizontal="center" readingOrder="0" vertical="center"/>
    </xf>
    <xf borderId="1" fillId="0" fontId="25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shrinkToFit="0" vertical="center" wrapText="1"/>
    </xf>
    <xf borderId="1" fillId="5" fontId="25" numFmtId="0" xfId="0" applyAlignment="1" applyBorder="1" applyFont="1">
      <alignment horizontal="center" readingOrder="0" vertical="center"/>
    </xf>
    <xf borderId="1" fillId="5" fontId="26" numFmtId="0" xfId="0" applyAlignment="1" applyBorder="1" applyFont="1">
      <alignment horizontal="center" readingOrder="0" vertical="center"/>
    </xf>
    <xf borderId="1" fillId="5" fontId="27" numFmtId="0" xfId="0" applyAlignment="1" applyBorder="1" applyFont="1">
      <alignment horizontal="center" readingOrder="0" vertical="center"/>
    </xf>
    <xf borderId="1" fillId="5" fontId="22" numFmtId="0" xfId="0" applyAlignment="1" applyBorder="1" applyFont="1">
      <alignment readingOrder="0" vertical="center"/>
    </xf>
    <xf borderId="1" fillId="5" fontId="24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4" fillId="6" fontId="21" numFmtId="164" xfId="0" applyAlignment="1" applyBorder="1" applyFont="1" applyNumberFormat="1">
      <alignment horizontal="center" readingOrder="0" textRotation="180" vertical="center"/>
    </xf>
    <xf borderId="4" fillId="3" fontId="21" numFmtId="164" xfId="0" applyAlignment="1" applyBorder="1" applyFont="1" applyNumberFormat="1">
      <alignment horizontal="center" textRotation="180" vertical="center"/>
    </xf>
    <xf borderId="1" fillId="3" fontId="22" numFmtId="0" xfId="0" applyAlignment="1" applyBorder="1" applyFont="1">
      <alignment readingOrder="0" vertical="center"/>
    </xf>
    <xf borderId="1" fillId="3" fontId="24" numFmtId="0" xfId="0" applyAlignment="1" applyBorder="1" applyFont="1">
      <alignment horizontal="center" readingOrder="0" vertical="center"/>
    </xf>
    <xf borderId="4" fillId="5" fontId="21" numFmtId="164" xfId="0" applyAlignment="1" applyBorder="1" applyFont="1" applyNumberFormat="1">
      <alignment horizontal="center" textRotation="180" vertical="center"/>
    </xf>
    <xf borderId="1" fillId="3" fontId="8" numFmtId="0" xfId="0" applyAlignment="1" applyBorder="1" applyFont="1">
      <alignment readingOrder="0" vertical="center"/>
    </xf>
    <xf borderId="1" fillId="5" fontId="8" numFmtId="0" xfId="0" applyAlignment="1" applyBorder="1" applyFont="1">
      <alignment readingOrder="0" vertical="center"/>
    </xf>
    <xf borderId="4" fillId="3" fontId="23" numFmtId="0" xfId="0" applyAlignment="1" applyBorder="1" applyFont="1">
      <alignment horizontal="center" shrinkToFit="0" vertical="center" wrapText="1"/>
    </xf>
    <xf borderId="1" fillId="0" fontId="31" numFmtId="0" xfId="0" applyAlignment="1" applyBorder="1" applyFont="1">
      <alignment horizontal="center" vertical="bottom"/>
    </xf>
    <xf borderId="1" fillId="0" fontId="25" numFmtId="0" xfId="0" applyAlignment="1" applyBorder="1" applyFont="1">
      <alignment horizontal="center"/>
    </xf>
    <xf borderId="1" fillId="0" fontId="25" numFmtId="0" xfId="0" applyAlignment="1" applyBorder="1" applyFont="1">
      <alignment horizontal="center"/>
    </xf>
    <xf borderId="1" fillId="6" fontId="8" numFmtId="0" xfId="0" applyAlignment="1" applyBorder="1" applyFont="1">
      <alignment readingOrder="0" vertical="center"/>
    </xf>
    <xf borderId="4" fillId="6" fontId="23" numFmtId="0" xfId="0" applyAlignment="1" applyBorder="1" applyFont="1">
      <alignment horizontal="center" shrinkToFit="0" vertical="bottom" wrapText="1"/>
    </xf>
    <xf borderId="1" fillId="7" fontId="18" numFmtId="0" xfId="0" applyAlignment="1" applyBorder="1" applyFill="1" applyFont="1">
      <alignment horizontal="center" readingOrder="0" shrinkToFit="0" vertical="center" wrapText="1"/>
    </xf>
    <xf borderId="1" fillId="7" fontId="25" numFmtId="0" xfId="0" applyAlignment="1" applyBorder="1" applyFont="1">
      <alignment horizontal="center" vertical="center"/>
    </xf>
    <xf borderId="1" fillId="7" fontId="25" numFmtId="0" xfId="0" applyAlignment="1" applyBorder="1" applyFont="1">
      <alignment horizontal="center" readingOrder="0" vertical="center"/>
    </xf>
    <xf borderId="1" fillId="7" fontId="26" numFmtId="0" xfId="0" applyAlignment="1" applyBorder="1" applyFont="1">
      <alignment horizontal="center" readingOrder="0" vertical="center"/>
    </xf>
    <xf borderId="1" fillId="7" fontId="27" numFmtId="0" xfId="0" applyAlignment="1" applyBorder="1" applyFont="1">
      <alignment horizontal="center" readingOrder="0" vertical="center"/>
    </xf>
    <xf borderId="4" fillId="5" fontId="23" numFmtId="0" xfId="0" applyAlignment="1" applyBorder="1" applyFont="1">
      <alignment horizontal="center" shrinkToFit="0" vertical="bottom" wrapText="1"/>
    </xf>
    <xf borderId="1" fillId="0" fontId="11" numFmtId="0" xfId="0" applyAlignment="1" applyBorder="1" applyFont="1">
      <alignment horizontal="center" textRotation="180" vertical="center"/>
    </xf>
    <xf borderId="2" fillId="0" fontId="12" numFmtId="0" xfId="0" applyAlignment="1" applyBorder="1" applyFont="1">
      <alignment horizontal="center" readingOrder="0" vertical="center"/>
    </xf>
    <xf borderId="1" fillId="0" fontId="14" numFmtId="0" xfId="0" applyAlignment="1" applyBorder="1" applyFont="1">
      <alignment horizontal="center" vertical="center"/>
    </xf>
    <xf borderId="4" fillId="6" fontId="20" numFmtId="0" xfId="0" applyAlignment="1" applyBorder="1" applyFont="1">
      <alignment horizontal="center" textRotation="180" vertical="center"/>
    </xf>
    <xf borderId="1" fillId="6" fontId="22" numFmtId="0" xfId="0" applyAlignment="1" applyBorder="1" applyFont="1">
      <alignment readingOrder="0"/>
    </xf>
    <xf borderId="1" fillId="6" fontId="32" numFmtId="0" xfId="0" applyAlignment="1" applyBorder="1" applyFont="1">
      <alignment horizontal="center" readingOrder="0" vertical="center"/>
    </xf>
    <xf borderId="1" fillId="7" fontId="33" numFmtId="0" xfId="0" applyAlignment="1" applyBorder="1" applyFont="1">
      <alignment horizontal="center" readingOrder="0" vertical="center"/>
    </xf>
    <xf borderId="4" fillId="5" fontId="20" numFmtId="0" xfId="0" applyAlignment="1" applyBorder="1" applyFont="1">
      <alignment horizontal="center" textRotation="180" vertical="center"/>
    </xf>
    <xf borderId="1" fillId="5" fontId="22" numFmtId="0" xfId="0" applyAlignment="1" applyBorder="1" applyFont="1">
      <alignment readingOrder="0"/>
    </xf>
    <xf borderId="1" fillId="5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readingOrder="0" vertical="center"/>
    </xf>
    <xf borderId="4" fillId="6" fontId="21" numFmtId="20" xfId="0" applyAlignment="1" applyBorder="1" applyFont="1" applyNumberFormat="1">
      <alignment horizontal="center" readingOrder="0" textRotation="180" vertical="center"/>
    </xf>
    <xf borderId="4" fillId="5" fontId="21" numFmtId="20" xfId="0" applyAlignment="1" applyBorder="1" applyFont="1" applyNumberFormat="1">
      <alignment horizontal="center" readingOrder="0" textRotation="180" vertical="center"/>
    </xf>
    <xf borderId="0" fillId="0" fontId="18" numFmtId="0" xfId="0" applyAlignment="1" applyFont="1">
      <alignment horizontal="center" readingOrder="0" shrinkToFit="0" vertical="center" wrapText="1"/>
    </xf>
    <xf borderId="0" fillId="5" fontId="25" numFmtId="0" xfId="0" applyAlignment="1" applyFont="1">
      <alignment horizontal="center" vertical="center"/>
    </xf>
    <xf borderId="0" fillId="5" fontId="26" numFmtId="0" xfId="0" applyAlignment="1" applyFont="1">
      <alignment horizontal="center" vertical="center"/>
    </xf>
    <xf borderId="0" fillId="5" fontId="8" numFmtId="0" xfId="0" applyAlignment="1" applyFont="1">
      <alignment vertical="center"/>
    </xf>
    <xf borderId="4" fillId="3" fontId="20" numFmtId="0" xfId="0" applyAlignment="1" applyBorder="1" applyFont="1">
      <alignment horizontal="center" textRotation="180" vertical="center"/>
    </xf>
    <xf borderId="1" fillId="3" fontId="22" numFmtId="0" xfId="0" applyAlignment="1" applyBorder="1" applyFont="1">
      <alignment readingOrder="0"/>
    </xf>
    <xf borderId="1" fillId="3" fontId="32" numFmtId="0" xfId="0" applyAlignment="1" applyBorder="1" applyFont="1">
      <alignment horizontal="center" readingOrder="0" vertical="center"/>
    </xf>
    <xf borderId="4" fillId="3" fontId="21" numFmtId="20" xfId="0" applyAlignment="1" applyBorder="1" applyFont="1" applyNumberFormat="1">
      <alignment horizontal="center" readingOrder="0" textRotation="180" vertical="center"/>
    </xf>
    <xf borderId="0" fillId="0" fontId="25" numFmtId="0" xfId="0" applyAlignment="1" applyFont="1">
      <alignment horizontal="center" vertical="center"/>
    </xf>
    <xf borderId="0" fillId="5" fontId="26" numFmtId="0" xfId="0" applyAlignment="1" applyFont="1">
      <alignment horizontal="center" readingOrder="0" vertical="center"/>
    </xf>
    <xf borderId="0" fillId="0" fontId="22" numFmtId="0" xfId="0" applyAlignment="1" applyFont="1">
      <alignment readingOrder="0" vertical="bottom"/>
    </xf>
    <xf borderId="0" fillId="0" fontId="25" numFmtId="0" xfId="0" applyAlignment="1" applyFont="1">
      <alignment horizontal="center" readingOrder="0" vertical="center"/>
    </xf>
    <xf borderId="4" fillId="5" fontId="23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vertical="bottom"/>
    </xf>
    <xf borderId="1" fillId="3" fontId="8" numFmtId="0" xfId="0" applyBorder="1" applyFont="1"/>
    <xf borderId="1" fillId="5" fontId="8" numFmtId="0" xfId="0" applyBorder="1" applyFont="1"/>
    <xf borderId="1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6" width="3.25"/>
    <col customWidth="1" min="7" max="7" width="3.13"/>
    <col customWidth="1" min="8" max="8" width="13.88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7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19">
        <v>1.0</v>
      </c>
      <c r="B9" s="20" t="s">
        <v>15</v>
      </c>
      <c r="C9" s="21" t="s">
        <v>16</v>
      </c>
      <c r="D9" s="14"/>
      <c r="E9" s="22" t="s">
        <v>17</v>
      </c>
      <c r="F9" s="23">
        <v>0.7638888888888888</v>
      </c>
      <c r="G9" s="24"/>
      <c r="H9" s="25" t="s">
        <v>18</v>
      </c>
      <c r="I9" s="20" t="s">
        <v>19</v>
      </c>
      <c r="J9" s="26"/>
      <c r="K9" s="26"/>
      <c r="L9" s="26"/>
      <c r="M9" s="26"/>
      <c r="N9" s="27">
        <v>1.0</v>
      </c>
      <c r="O9" s="28" t="s">
        <v>19</v>
      </c>
      <c r="P9" s="29">
        <v>3.0</v>
      </c>
      <c r="Q9" s="30">
        <v>6.0</v>
      </c>
      <c r="R9" s="31">
        <f>0+60+60+61</f>
        <v>181</v>
      </c>
      <c r="S9" s="31">
        <f>0+49+43+51</f>
        <v>143</v>
      </c>
    </row>
    <row r="10" ht="48.75" customHeight="1">
      <c r="A10" s="19">
        <v>2.0</v>
      </c>
      <c r="B10" s="20" t="s">
        <v>19</v>
      </c>
      <c r="C10" s="21" t="s">
        <v>20</v>
      </c>
      <c r="D10" s="14"/>
      <c r="E10" s="32"/>
      <c r="F10" s="32"/>
      <c r="G10" s="33"/>
      <c r="H10" s="32"/>
      <c r="I10" s="34" t="s">
        <v>21</v>
      </c>
      <c r="J10" s="33"/>
      <c r="K10" s="33"/>
      <c r="L10" s="33"/>
      <c r="M10" s="33"/>
      <c r="N10" s="27">
        <v>2.0</v>
      </c>
      <c r="O10" s="28" t="s">
        <v>22</v>
      </c>
      <c r="P10" s="29">
        <v>3.0</v>
      </c>
      <c r="Q10" s="30">
        <v>5.0</v>
      </c>
      <c r="R10" s="31">
        <f>0+58+60+60</f>
        <v>178</v>
      </c>
      <c r="S10" s="31">
        <f>0+54+40+45</f>
        <v>139</v>
      </c>
    </row>
    <row r="11" ht="48.75" customHeight="1">
      <c r="A11" s="19">
        <v>3.0</v>
      </c>
      <c r="B11" s="20" t="s">
        <v>23</v>
      </c>
      <c r="C11" s="21" t="s">
        <v>24</v>
      </c>
      <c r="D11" s="14"/>
      <c r="E11" s="32"/>
      <c r="F11" s="32"/>
      <c r="G11" s="24"/>
      <c r="H11" s="32"/>
      <c r="I11" s="20" t="s">
        <v>23</v>
      </c>
      <c r="J11" s="26"/>
      <c r="K11" s="26"/>
      <c r="L11" s="26"/>
      <c r="M11" s="26"/>
      <c r="N11" s="27">
        <v>3.0</v>
      </c>
      <c r="O11" s="28" t="s">
        <v>25</v>
      </c>
      <c r="P11" s="29">
        <v>2.0</v>
      </c>
      <c r="Q11" s="30">
        <v>4.0</v>
      </c>
      <c r="R11" s="31">
        <f>0+60+60+51</f>
        <v>171</v>
      </c>
      <c r="S11" s="31">
        <f>0+50+46+61</f>
        <v>157</v>
      </c>
    </row>
    <row r="12" ht="48.75" customHeight="1">
      <c r="A12" s="19">
        <v>4.0</v>
      </c>
      <c r="B12" s="20" t="s">
        <v>26</v>
      </c>
      <c r="C12" s="21" t="s">
        <v>27</v>
      </c>
      <c r="D12" s="14"/>
      <c r="E12" s="33"/>
      <c r="F12" s="33"/>
      <c r="G12" s="33"/>
      <c r="H12" s="33"/>
      <c r="I12" s="34" t="s">
        <v>28</v>
      </c>
      <c r="J12" s="33"/>
      <c r="K12" s="33"/>
      <c r="L12" s="33"/>
      <c r="M12" s="33"/>
      <c r="N12" s="27">
        <v>4.0</v>
      </c>
      <c r="O12" s="28" t="s">
        <v>29</v>
      </c>
      <c r="P12" s="29">
        <v>2.0</v>
      </c>
      <c r="Q12" s="30">
        <v>3.0</v>
      </c>
      <c r="R12" s="31">
        <f>0+60+58+45</f>
        <v>163</v>
      </c>
      <c r="S12" s="31">
        <f>0+45+51+60</f>
        <v>156</v>
      </c>
    </row>
    <row r="13" ht="48.75" customHeight="1">
      <c r="A13" s="19">
        <v>5.0</v>
      </c>
      <c r="B13" s="20" t="s">
        <v>30</v>
      </c>
      <c r="C13" s="21" t="s">
        <v>31</v>
      </c>
      <c r="D13" s="14"/>
      <c r="E13" s="35" t="s">
        <v>32</v>
      </c>
      <c r="F13" s="36">
        <v>0.7638888888888888</v>
      </c>
      <c r="G13" s="37"/>
      <c r="H13" s="38" t="s">
        <v>33</v>
      </c>
      <c r="I13" s="20" t="s">
        <v>34</v>
      </c>
      <c r="J13" s="39"/>
      <c r="K13" s="39"/>
      <c r="L13" s="39"/>
      <c r="M13" s="39"/>
      <c r="N13" s="27">
        <v>5.0</v>
      </c>
      <c r="O13" s="28" t="s">
        <v>30</v>
      </c>
      <c r="P13" s="29">
        <v>2.0</v>
      </c>
      <c r="Q13" s="30">
        <v>3.0</v>
      </c>
      <c r="R13" s="31">
        <f>0+53+60</f>
        <v>113</v>
      </c>
      <c r="S13" s="31">
        <f>0+52+40</f>
        <v>92</v>
      </c>
    </row>
    <row r="14" ht="48.75" customHeight="1">
      <c r="A14" s="19">
        <v>6.0</v>
      </c>
      <c r="B14" s="20" t="s">
        <v>29</v>
      </c>
      <c r="C14" s="21" t="s">
        <v>35</v>
      </c>
      <c r="D14" s="14"/>
      <c r="E14" s="32"/>
      <c r="F14" s="32"/>
      <c r="G14" s="33"/>
      <c r="H14" s="32"/>
      <c r="I14" s="34" t="s">
        <v>36</v>
      </c>
      <c r="J14" s="33"/>
      <c r="K14" s="33"/>
      <c r="L14" s="33"/>
      <c r="M14" s="33"/>
      <c r="N14" s="27">
        <v>6.0</v>
      </c>
      <c r="O14" s="28" t="s">
        <v>37</v>
      </c>
      <c r="P14" s="29">
        <v>1.0</v>
      </c>
      <c r="Q14" s="30">
        <v>2.0</v>
      </c>
      <c r="R14" s="31">
        <f>0+49+51+57</f>
        <v>157</v>
      </c>
      <c r="S14" s="31">
        <f>0+60+58+52</f>
        <v>170</v>
      </c>
    </row>
    <row r="15" ht="48.75" customHeight="1">
      <c r="A15" s="19">
        <v>7.0</v>
      </c>
      <c r="B15" s="20" t="s">
        <v>22</v>
      </c>
      <c r="C15" s="21" t="s">
        <v>38</v>
      </c>
      <c r="D15" s="14"/>
      <c r="E15" s="32"/>
      <c r="F15" s="32"/>
      <c r="G15" s="37"/>
      <c r="H15" s="32"/>
      <c r="I15" s="20" t="s">
        <v>37</v>
      </c>
      <c r="J15" s="39"/>
      <c r="K15" s="39"/>
      <c r="L15" s="39"/>
      <c r="M15" s="39"/>
      <c r="N15" s="27">
        <v>7.0</v>
      </c>
      <c r="O15" s="28" t="s">
        <v>23</v>
      </c>
      <c r="P15" s="29">
        <v>1.0</v>
      </c>
      <c r="Q15" s="30">
        <v>2.0</v>
      </c>
      <c r="R15" s="31">
        <f>0+60+0+40</f>
        <v>100</v>
      </c>
      <c r="S15" s="31">
        <f>0+39+0+60</f>
        <v>99</v>
      </c>
    </row>
    <row r="16" ht="48.75" customHeight="1">
      <c r="A16" s="19">
        <v>8.0</v>
      </c>
      <c r="B16" s="20" t="s">
        <v>39</v>
      </c>
      <c r="C16" s="21" t="s">
        <v>40</v>
      </c>
      <c r="D16" s="14"/>
      <c r="E16" s="33"/>
      <c r="F16" s="33"/>
      <c r="G16" s="33"/>
      <c r="H16" s="33"/>
      <c r="I16" s="34" t="s">
        <v>41</v>
      </c>
      <c r="J16" s="33"/>
      <c r="K16" s="33"/>
      <c r="L16" s="33"/>
      <c r="M16" s="33"/>
      <c r="N16" s="27">
        <v>8.0</v>
      </c>
      <c r="O16" s="20" t="s">
        <v>34</v>
      </c>
      <c r="P16" s="29">
        <v>1.0</v>
      </c>
      <c r="Q16" s="30">
        <v>1.0</v>
      </c>
      <c r="R16" s="31">
        <f>0+50+59</f>
        <v>109</v>
      </c>
      <c r="S16" s="31">
        <f>0+60+51</f>
        <v>111</v>
      </c>
    </row>
    <row r="17" ht="48.75" customHeight="1">
      <c r="A17" s="19">
        <v>9.0</v>
      </c>
      <c r="B17" s="20" t="s">
        <v>39</v>
      </c>
      <c r="C17" s="21" t="s">
        <v>42</v>
      </c>
      <c r="D17" s="14"/>
      <c r="E17" s="22" t="s">
        <v>17</v>
      </c>
      <c r="F17" s="23">
        <v>0.7986111111111112</v>
      </c>
      <c r="G17" s="24"/>
      <c r="H17" s="25" t="s">
        <v>43</v>
      </c>
      <c r="I17" s="20" t="s">
        <v>29</v>
      </c>
      <c r="J17" s="26"/>
      <c r="K17" s="26"/>
      <c r="L17" s="26"/>
      <c r="M17" s="26"/>
      <c r="N17" s="27">
        <v>9.0</v>
      </c>
      <c r="O17" s="28" t="s">
        <v>15</v>
      </c>
      <c r="P17" s="29">
        <v>1.0</v>
      </c>
      <c r="Q17" s="30">
        <v>1.0</v>
      </c>
      <c r="R17" s="31">
        <f>0+39+57</f>
        <v>96</v>
      </c>
      <c r="S17" s="31">
        <f>0+60+46</f>
        <v>106</v>
      </c>
    </row>
    <row r="18" ht="48.75" customHeight="1">
      <c r="A18" s="19">
        <v>10.0</v>
      </c>
      <c r="B18" s="20" t="s">
        <v>44</v>
      </c>
      <c r="C18" s="21" t="s">
        <v>45</v>
      </c>
      <c r="D18" s="14"/>
      <c r="E18" s="32"/>
      <c r="F18" s="32"/>
      <c r="G18" s="33"/>
      <c r="H18" s="32"/>
      <c r="I18" s="34" t="s">
        <v>46</v>
      </c>
      <c r="J18" s="33"/>
      <c r="K18" s="33"/>
      <c r="L18" s="33"/>
      <c r="M18" s="33"/>
      <c r="N18" s="27">
        <v>10.0</v>
      </c>
      <c r="O18" s="28" t="s">
        <v>44</v>
      </c>
      <c r="P18" s="29">
        <v>0.0</v>
      </c>
      <c r="Q18" s="30">
        <v>2.0</v>
      </c>
      <c r="R18" s="31">
        <f>0+52+40+51</f>
        <v>143</v>
      </c>
      <c r="S18" s="31">
        <f>0+53+60+59</f>
        <v>172</v>
      </c>
    </row>
    <row r="19" ht="48.75" customHeight="1">
      <c r="A19" s="19">
        <v>11.0</v>
      </c>
      <c r="B19" s="20" t="s">
        <v>37</v>
      </c>
      <c r="C19" s="21" t="s">
        <v>47</v>
      </c>
      <c r="D19" s="14"/>
      <c r="E19" s="32"/>
      <c r="F19" s="32"/>
      <c r="G19" s="24"/>
      <c r="H19" s="32"/>
      <c r="I19" s="20" t="s">
        <v>25</v>
      </c>
      <c r="J19" s="26"/>
      <c r="K19" s="26"/>
      <c r="L19" s="26"/>
      <c r="M19" s="26"/>
      <c r="N19" s="27">
        <v>11.0</v>
      </c>
      <c r="O19" s="28" t="s">
        <v>26</v>
      </c>
      <c r="P19" s="29">
        <v>0.0</v>
      </c>
      <c r="Q19" s="30">
        <v>1.0</v>
      </c>
      <c r="R19" s="31">
        <f>0+54+43+46</f>
        <v>143</v>
      </c>
      <c r="S19" s="31">
        <f>0+58+60+57</f>
        <v>175</v>
      </c>
    </row>
    <row r="20" ht="48.75" customHeight="1">
      <c r="A20" s="19">
        <v>12.0</v>
      </c>
      <c r="B20" s="20" t="s">
        <v>25</v>
      </c>
      <c r="C20" s="21" t="s">
        <v>48</v>
      </c>
      <c r="D20" s="14"/>
      <c r="E20" s="33"/>
      <c r="F20" s="33"/>
      <c r="G20" s="33"/>
      <c r="H20" s="33"/>
      <c r="I20" s="34" t="s">
        <v>49</v>
      </c>
      <c r="J20" s="33"/>
      <c r="K20" s="33"/>
      <c r="L20" s="33"/>
      <c r="M20" s="33"/>
      <c r="N20" s="27">
        <v>12.0</v>
      </c>
      <c r="O20" s="20" t="s">
        <v>50</v>
      </c>
      <c r="P20" s="29">
        <v>0.0</v>
      </c>
      <c r="Q20" s="30">
        <v>1.0</v>
      </c>
      <c r="R20" s="31">
        <f>0+45+46+52</f>
        <v>143</v>
      </c>
      <c r="S20" s="31">
        <f>0+60+60+57</f>
        <v>177</v>
      </c>
    </row>
    <row r="21" ht="48.75" customHeight="1">
      <c r="A21" s="40" t="s">
        <v>51</v>
      </c>
      <c r="B21" s="34" t="s">
        <v>52</v>
      </c>
      <c r="C21" s="41" t="s">
        <v>53</v>
      </c>
      <c r="D21" s="14"/>
      <c r="E21" s="35" t="s">
        <v>32</v>
      </c>
      <c r="F21" s="36">
        <v>0.7986111111111112</v>
      </c>
      <c r="G21" s="37"/>
      <c r="H21" s="38" t="s">
        <v>54</v>
      </c>
      <c r="I21" s="20" t="s">
        <v>26</v>
      </c>
      <c r="J21" s="39"/>
      <c r="K21" s="39"/>
      <c r="L21" s="39"/>
      <c r="M21" s="39"/>
      <c r="N21" s="42">
        <v>1.0</v>
      </c>
      <c r="O21" s="43" t="s">
        <v>41</v>
      </c>
      <c r="P21" s="42">
        <v>3.0</v>
      </c>
      <c r="Q21" s="44">
        <v>6.0</v>
      </c>
      <c r="R21" s="45">
        <f>0+60+60+60+51</f>
        <v>231</v>
      </c>
      <c r="S21" s="45">
        <f>0+39+50+45+61</f>
        <v>195</v>
      </c>
    </row>
    <row r="22" ht="48.75" customHeight="1">
      <c r="A22" s="40" t="s">
        <v>55</v>
      </c>
      <c r="B22" s="34" t="s">
        <v>46</v>
      </c>
      <c r="C22" s="41" t="s">
        <v>56</v>
      </c>
      <c r="D22" s="14"/>
      <c r="E22" s="32"/>
      <c r="F22" s="32"/>
      <c r="G22" s="33"/>
      <c r="H22" s="32"/>
      <c r="I22" s="34" t="s">
        <v>21</v>
      </c>
      <c r="J22" s="33"/>
      <c r="K22" s="33"/>
      <c r="L22" s="33"/>
      <c r="M22" s="33"/>
      <c r="N22" s="42">
        <v>2.0</v>
      </c>
      <c r="O22" s="43" t="s">
        <v>52</v>
      </c>
      <c r="P22" s="42">
        <v>3.0</v>
      </c>
      <c r="Q22" s="44">
        <v>5.0</v>
      </c>
      <c r="R22" s="45">
        <f>0+60+58+52+59</f>
        <v>229</v>
      </c>
      <c r="S22" s="45">
        <f>0+49+51+57+51</f>
        <v>208</v>
      </c>
    </row>
    <row r="23" ht="48.75" customHeight="1">
      <c r="A23" s="40" t="s">
        <v>57</v>
      </c>
      <c r="B23" s="34" t="s">
        <v>21</v>
      </c>
      <c r="C23" s="41" t="s">
        <v>58</v>
      </c>
      <c r="D23" s="14"/>
      <c r="E23" s="32"/>
      <c r="F23" s="32"/>
      <c r="G23" s="37"/>
      <c r="H23" s="32"/>
      <c r="I23" s="20" t="s">
        <v>50</v>
      </c>
      <c r="J23" s="39"/>
      <c r="K23" s="39"/>
      <c r="L23" s="39"/>
      <c r="M23" s="39"/>
      <c r="N23" s="42">
        <v>3.0</v>
      </c>
      <c r="O23" s="43" t="s">
        <v>46</v>
      </c>
      <c r="P23" s="42">
        <v>3.0</v>
      </c>
      <c r="Q23" s="44">
        <v>4.0</v>
      </c>
      <c r="R23" s="45">
        <f>0+53+57+61</f>
        <v>171</v>
      </c>
      <c r="S23" s="45">
        <f>0+52+46+51</f>
        <v>149</v>
      </c>
    </row>
    <row r="24" ht="48.75" customHeight="1">
      <c r="A24" s="40" t="s">
        <v>59</v>
      </c>
      <c r="B24" s="34" t="s">
        <v>36</v>
      </c>
      <c r="C24" s="41" t="s">
        <v>60</v>
      </c>
      <c r="D24" s="14"/>
      <c r="E24" s="33"/>
      <c r="F24" s="33"/>
      <c r="G24" s="33"/>
      <c r="H24" s="33"/>
      <c r="I24" s="34" t="s">
        <v>61</v>
      </c>
      <c r="J24" s="33"/>
      <c r="K24" s="33"/>
      <c r="L24" s="33"/>
      <c r="M24" s="33"/>
      <c r="N24" s="42">
        <v>4.0</v>
      </c>
      <c r="O24" s="34" t="s">
        <v>61</v>
      </c>
      <c r="P24" s="42">
        <v>2.0</v>
      </c>
      <c r="Q24" s="44">
        <v>5.0</v>
      </c>
      <c r="R24" s="45">
        <f>0+52+45+60+60</f>
        <v>217</v>
      </c>
      <c r="S24" s="45">
        <f>0+53+60+46+40</f>
        <v>199</v>
      </c>
    </row>
    <row r="25" ht="48.75" customHeight="1">
      <c r="A25" s="40" t="s">
        <v>62</v>
      </c>
      <c r="B25" s="34" t="s">
        <v>49</v>
      </c>
      <c r="C25" s="41" t="s">
        <v>63</v>
      </c>
      <c r="D25" s="14"/>
      <c r="E25" s="22" t="s">
        <v>17</v>
      </c>
      <c r="F25" s="23">
        <v>0.8333333333333334</v>
      </c>
      <c r="G25" s="24"/>
      <c r="H25" s="25" t="s">
        <v>64</v>
      </c>
      <c r="I25" s="20" t="s">
        <v>30</v>
      </c>
      <c r="J25" s="26"/>
      <c r="K25" s="26"/>
      <c r="L25" s="26"/>
      <c r="M25" s="26"/>
      <c r="N25" s="42">
        <v>5.0</v>
      </c>
      <c r="O25" s="43" t="s">
        <v>21</v>
      </c>
      <c r="P25" s="42">
        <v>2.0</v>
      </c>
      <c r="Q25" s="44">
        <v>5.0</v>
      </c>
      <c r="R25" s="45">
        <f>0+39+60+60+46</f>
        <v>205</v>
      </c>
      <c r="S25" s="45">
        <f>0+60+40+43+57</f>
        <v>200</v>
      </c>
    </row>
    <row r="26" ht="48.75" customHeight="1">
      <c r="A26" s="40" t="s">
        <v>65</v>
      </c>
      <c r="B26" s="34" t="s">
        <v>28</v>
      </c>
      <c r="C26" s="41" t="s">
        <v>66</v>
      </c>
      <c r="D26" s="14"/>
      <c r="E26" s="32"/>
      <c r="F26" s="32"/>
      <c r="G26" s="33"/>
      <c r="H26" s="32"/>
      <c r="I26" s="34" t="s">
        <v>52</v>
      </c>
      <c r="J26" s="33"/>
      <c r="K26" s="33"/>
      <c r="L26" s="33"/>
      <c r="M26" s="33"/>
      <c r="N26" s="42">
        <v>6.0</v>
      </c>
      <c r="O26" s="43" t="s">
        <v>28</v>
      </c>
      <c r="P26" s="42">
        <v>2.0</v>
      </c>
      <c r="Q26" s="44">
        <v>3.0</v>
      </c>
      <c r="R26" s="45">
        <f>0+58+46+51+45+51</f>
        <v>251</v>
      </c>
      <c r="S26" s="45">
        <f>0+54+60+58+60+59</f>
        <v>291</v>
      </c>
    </row>
    <row r="27" ht="48.75" customHeight="1">
      <c r="A27" s="40" t="s">
        <v>67</v>
      </c>
      <c r="B27" s="34" t="s">
        <v>41</v>
      </c>
      <c r="C27" s="41" t="s">
        <v>68</v>
      </c>
      <c r="D27" s="14"/>
      <c r="E27" s="32"/>
      <c r="F27" s="32"/>
      <c r="G27" s="24"/>
      <c r="H27" s="32"/>
      <c r="I27" s="20" t="s">
        <v>22</v>
      </c>
      <c r="J27" s="26"/>
      <c r="K27" s="26"/>
      <c r="L27" s="26"/>
      <c r="M27" s="26"/>
      <c r="N27" s="42">
        <v>7.0</v>
      </c>
      <c r="O27" s="43" t="s">
        <v>36</v>
      </c>
      <c r="P27" s="42">
        <v>2.0</v>
      </c>
      <c r="Q27" s="44">
        <v>3.0</v>
      </c>
      <c r="R27" s="45">
        <f>0+60+54+40+57</f>
        <v>211</v>
      </c>
      <c r="S27" s="45">
        <f>0+45+58+60+52</f>
        <v>215</v>
      </c>
    </row>
    <row r="28" ht="48.75" customHeight="1">
      <c r="A28" s="40" t="s">
        <v>69</v>
      </c>
      <c r="B28" s="34" t="s">
        <v>39</v>
      </c>
      <c r="C28" s="41" t="s">
        <v>70</v>
      </c>
      <c r="D28" s="14"/>
      <c r="E28" s="33"/>
      <c r="F28" s="33"/>
      <c r="G28" s="33"/>
      <c r="H28" s="33"/>
      <c r="I28" s="34" t="s">
        <v>61</v>
      </c>
      <c r="J28" s="33"/>
      <c r="K28" s="33"/>
      <c r="L28" s="33"/>
      <c r="M28" s="33"/>
      <c r="N28" s="42">
        <v>8.0</v>
      </c>
      <c r="O28" s="43" t="s">
        <v>49</v>
      </c>
      <c r="P28" s="42">
        <v>0.0</v>
      </c>
      <c r="Q28" s="44">
        <v>0.0</v>
      </c>
      <c r="R28" s="45">
        <f>0+49+50+43+40</f>
        <v>182</v>
      </c>
      <c r="S28" s="45">
        <f>0+60+60+60+60</f>
        <v>240</v>
      </c>
    </row>
    <row r="29" ht="48.75" customHeight="1">
      <c r="A29" s="8"/>
      <c r="B29" s="8"/>
      <c r="C29" s="8"/>
      <c r="D29" s="8"/>
      <c r="E29" s="35" t="s">
        <v>32</v>
      </c>
      <c r="F29" s="36">
        <v>0.8333333333333334</v>
      </c>
      <c r="G29" s="37"/>
      <c r="H29" s="38" t="s">
        <v>71</v>
      </c>
      <c r="I29" s="20" t="s">
        <v>15</v>
      </c>
      <c r="J29" s="39"/>
      <c r="K29" s="39"/>
      <c r="L29" s="39"/>
      <c r="M29" s="39"/>
      <c r="N29" s="46"/>
    </row>
    <row r="30" ht="48.75" customHeight="1">
      <c r="A30" s="8"/>
      <c r="B30" s="8"/>
      <c r="C30" s="8"/>
      <c r="D30" s="8"/>
      <c r="E30" s="32"/>
      <c r="F30" s="32"/>
      <c r="G30" s="33"/>
      <c r="H30" s="32"/>
      <c r="I30" s="34" t="s">
        <v>36</v>
      </c>
      <c r="J30" s="33"/>
      <c r="K30" s="33"/>
      <c r="L30" s="33"/>
      <c r="M30" s="33"/>
      <c r="N30" s="46"/>
    </row>
    <row r="31" ht="48.75" customHeight="1">
      <c r="A31" s="8"/>
      <c r="B31" s="8"/>
      <c r="C31" s="8"/>
      <c r="D31" s="8"/>
      <c r="E31" s="32"/>
      <c r="F31" s="32"/>
      <c r="G31" s="37"/>
      <c r="H31" s="32"/>
      <c r="I31" s="20" t="s">
        <v>44</v>
      </c>
      <c r="J31" s="39"/>
      <c r="K31" s="39"/>
      <c r="L31" s="39"/>
      <c r="M31" s="39"/>
      <c r="N31" s="46"/>
    </row>
    <row r="32" ht="48.75" customHeight="1">
      <c r="A32" s="8"/>
      <c r="B32" s="8"/>
      <c r="C32" s="8"/>
      <c r="D32" s="8"/>
      <c r="E32" s="33"/>
      <c r="F32" s="33"/>
      <c r="G32" s="33"/>
      <c r="H32" s="33"/>
      <c r="I32" s="34" t="s">
        <v>49</v>
      </c>
      <c r="J32" s="33"/>
      <c r="K32" s="33"/>
      <c r="L32" s="33"/>
      <c r="M32" s="33"/>
      <c r="N32" s="46"/>
    </row>
  </sheetData>
  <mergeCells count="102">
    <mergeCell ref="H21:H24"/>
    <mergeCell ref="G25:G26"/>
    <mergeCell ref="H25:H28"/>
    <mergeCell ref="G27:G28"/>
    <mergeCell ref="G29:G30"/>
    <mergeCell ref="H29:H32"/>
    <mergeCell ref="G31:G32"/>
    <mergeCell ref="G9:G10"/>
    <mergeCell ref="H9:H12"/>
    <mergeCell ref="G11:G12"/>
    <mergeCell ref="G13:G14"/>
    <mergeCell ref="H13:H16"/>
    <mergeCell ref="G15:G16"/>
    <mergeCell ref="H17:H20"/>
    <mergeCell ref="G17:G18"/>
    <mergeCell ref="G19:G20"/>
    <mergeCell ref="E21:E24"/>
    <mergeCell ref="F21:F24"/>
    <mergeCell ref="G21:G22"/>
    <mergeCell ref="G23:G24"/>
    <mergeCell ref="K23:K24"/>
    <mergeCell ref="J31:J32"/>
    <mergeCell ref="K31:K32"/>
    <mergeCell ref="J23:J24"/>
    <mergeCell ref="J25:J26"/>
    <mergeCell ref="K25:K26"/>
    <mergeCell ref="J27:J28"/>
    <mergeCell ref="K27:K28"/>
    <mergeCell ref="J29:J30"/>
    <mergeCell ref="K29:K30"/>
    <mergeCell ref="L17:L18"/>
    <mergeCell ref="L19:L20"/>
    <mergeCell ref="L23:L24"/>
    <mergeCell ref="L25:L26"/>
    <mergeCell ref="L27:L28"/>
    <mergeCell ref="L29:L30"/>
    <mergeCell ref="L31:L32"/>
    <mergeCell ref="M19:M20"/>
    <mergeCell ref="M23:M24"/>
    <mergeCell ref="M25:M26"/>
    <mergeCell ref="M27:M28"/>
    <mergeCell ref="M29:M30"/>
    <mergeCell ref="M31:M32"/>
    <mergeCell ref="L11:L12"/>
    <mergeCell ref="M11:M12"/>
    <mergeCell ref="L13:L14"/>
    <mergeCell ref="M13:M14"/>
    <mergeCell ref="L15:L16"/>
    <mergeCell ref="M15:M16"/>
    <mergeCell ref="M17:M18"/>
    <mergeCell ref="C10:D10"/>
    <mergeCell ref="C11:D11"/>
    <mergeCell ref="C13:D13"/>
    <mergeCell ref="E13:E16"/>
    <mergeCell ref="F13:F16"/>
    <mergeCell ref="C14:D14"/>
    <mergeCell ref="C15:D15"/>
    <mergeCell ref="C16:D16"/>
    <mergeCell ref="C17:D17"/>
    <mergeCell ref="E17:E20"/>
    <mergeCell ref="F17:F20"/>
    <mergeCell ref="C18:D18"/>
    <mergeCell ref="C19:D19"/>
    <mergeCell ref="C20:D20"/>
    <mergeCell ref="E25:E28"/>
    <mergeCell ref="E29:E32"/>
    <mergeCell ref="F29:F32"/>
    <mergeCell ref="C23:D23"/>
    <mergeCell ref="C24:D24"/>
    <mergeCell ref="C25:D25"/>
    <mergeCell ref="F25:F28"/>
    <mergeCell ref="C26:D26"/>
    <mergeCell ref="C27:D27"/>
    <mergeCell ref="C28:D28"/>
    <mergeCell ref="J9:J10"/>
    <mergeCell ref="K9:K10"/>
    <mergeCell ref="L9:L10"/>
    <mergeCell ref="M9:M10"/>
    <mergeCell ref="E2:S5"/>
    <mergeCell ref="J7:L7"/>
    <mergeCell ref="C8:D8"/>
    <mergeCell ref="H8:I8"/>
    <mergeCell ref="C9:D9"/>
    <mergeCell ref="E9:E12"/>
    <mergeCell ref="F9:F12"/>
    <mergeCell ref="C12:D12"/>
    <mergeCell ref="J17:J18"/>
    <mergeCell ref="J19:J20"/>
    <mergeCell ref="J21:J22"/>
    <mergeCell ref="K19:K20"/>
    <mergeCell ref="K21:K22"/>
    <mergeCell ref="L21:L22"/>
    <mergeCell ref="M21:M22"/>
    <mergeCell ref="J11:J12"/>
    <mergeCell ref="K11:K12"/>
    <mergeCell ref="J13:J14"/>
    <mergeCell ref="K13:K14"/>
    <mergeCell ref="J15:J16"/>
    <mergeCell ref="K15:K16"/>
    <mergeCell ref="K17:K18"/>
    <mergeCell ref="C21:D21"/>
    <mergeCell ref="C22:D22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5.63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47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72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19">
        <v>1.0</v>
      </c>
      <c r="B9" s="20" t="s">
        <v>15</v>
      </c>
      <c r="C9" s="21" t="s">
        <v>16</v>
      </c>
      <c r="D9" s="14"/>
      <c r="E9" s="22" t="s">
        <v>17</v>
      </c>
      <c r="F9" s="23">
        <v>0.7638888888888888</v>
      </c>
      <c r="G9" s="24">
        <v>0.0</v>
      </c>
      <c r="H9" s="25" t="s">
        <v>73</v>
      </c>
      <c r="I9" s="20" t="s">
        <v>15</v>
      </c>
      <c r="J9" s="26">
        <v>19.0</v>
      </c>
      <c r="K9" s="26">
        <v>20.0</v>
      </c>
      <c r="L9" s="26"/>
      <c r="M9" s="26">
        <v>0.0</v>
      </c>
      <c r="N9" s="27">
        <v>1.0</v>
      </c>
      <c r="O9" s="28" t="s">
        <v>19</v>
      </c>
      <c r="P9" s="29">
        <v>3.0</v>
      </c>
      <c r="Q9" s="30">
        <v>6.0</v>
      </c>
      <c r="R9" s="31">
        <f>0+60+60+61</f>
        <v>181</v>
      </c>
      <c r="S9" s="31">
        <f>0+49+43+51</f>
        <v>143</v>
      </c>
    </row>
    <row r="10" ht="48.75" customHeight="1">
      <c r="A10" s="19">
        <v>2.0</v>
      </c>
      <c r="B10" s="20" t="s">
        <v>19</v>
      </c>
      <c r="C10" s="21" t="s">
        <v>20</v>
      </c>
      <c r="D10" s="14"/>
      <c r="E10" s="32"/>
      <c r="F10" s="32"/>
      <c r="G10" s="33"/>
      <c r="H10" s="32"/>
      <c r="I10" s="34" t="s">
        <v>21</v>
      </c>
      <c r="J10" s="33"/>
      <c r="K10" s="33"/>
      <c r="L10" s="33"/>
      <c r="M10" s="33"/>
      <c r="N10" s="27">
        <v>2.0</v>
      </c>
      <c r="O10" s="28" t="s">
        <v>22</v>
      </c>
      <c r="P10" s="29">
        <v>3.0</v>
      </c>
      <c r="Q10" s="30">
        <v>5.0</v>
      </c>
      <c r="R10" s="31">
        <f>0+58+60+60</f>
        <v>178</v>
      </c>
      <c r="S10" s="31">
        <f>0+54+40+45</f>
        <v>139</v>
      </c>
    </row>
    <row r="11" ht="48.75" customHeight="1">
      <c r="A11" s="19">
        <v>3.0</v>
      </c>
      <c r="B11" s="20" t="s">
        <v>23</v>
      </c>
      <c r="C11" s="21" t="s">
        <v>24</v>
      </c>
      <c r="D11" s="14"/>
      <c r="E11" s="32"/>
      <c r="F11" s="32"/>
      <c r="G11" s="24">
        <v>1.0</v>
      </c>
      <c r="H11" s="32"/>
      <c r="I11" s="20" t="s">
        <v>23</v>
      </c>
      <c r="J11" s="26">
        <v>30.0</v>
      </c>
      <c r="K11" s="26">
        <v>30.0</v>
      </c>
      <c r="L11" s="26"/>
      <c r="M11" s="26">
        <v>2.0</v>
      </c>
      <c r="N11" s="27">
        <v>3.0</v>
      </c>
      <c r="O11" s="28" t="s">
        <v>25</v>
      </c>
      <c r="P11" s="29">
        <v>2.0</v>
      </c>
      <c r="Q11" s="30">
        <v>4.0</v>
      </c>
      <c r="R11" s="31">
        <f>0+60+60+51</f>
        <v>171</v>
      </c>
      <c r="S11" s="31">
        <f>0+50+46+61</f>
        <v>157</v>
      </c>
    </row>
    <row r="12" ht="48.75" customHeight="1">
      <c r="A12" s="19">
        <v>4.0</v>
      </c>
      <c r="B12" s="20" t="s">
        <v>26</v>
      </c>
      <c r="C12" s="21" t="s">
        <v>27</v>
      </c>
      <c r="D12" s="14"/>
      <c r="E12" s="33"/>
      <c r="F12" s="33"/>
      <c r="G12" s="33"/>
      <c r="H12" s="33"/>
      <c r="I12" s="34" t="s">
        <v>41</v>
      </c>
      <c r="J12" s="33"/>
      <c r="K12" s="33"/>
      <c r="L12" s="33"/>
      <c r="M12" s="33"/>
      <c r="N12" s="27">
        <v>4.0</v>
      </c>
      <c r="O12" s="28" t="s">
        <v>29</v>
      </c>
      <c r="P12" s="29">
        <v>2.0</v>
      </c>
      <c r="Q12" s="30">
        <v>3.0</v>
      </c>
      <c r="R12" s="31">
        <f>0+60+58+45</f>
        <v>163</v>
      </c>
      <c r="S12" s="31">
        <f>0+45+51+60</f>
        <v>156</v>
      </c>
    </row>
    <row r="13" ht="48.75" customHeight="1">
      <c r="A13" s="19">
        <v>5.0</v>
      </c>
      <c r="B13" s="20" t="s">
        <v>30</v>
      </c>
      <c r="C13" s="21" t="s">
        <v>31</v>
      </c>
      <c r="D13" s="14"/>
      <c r="E13" s="35" t="s">
        <v>32</v>
      </c>
      <c r="F13" s="36">
        <v>0.7638888888888888</v>
      </c>
      <c r="G13" s="37">
        <v>1.0</v>
      </c>
      <c r="H13" s="38" t="s">
        <v>74</v>
      </c>
      <c r="I13" s="20" t="s">
        <v>30</v>
      </c>
      <c r="J13" s="39">
        <v>30.0</v>
      </c>
      <c r="K13" s="39">
        <v>23.0</v>
      </c>
      <c r="L13" s="39"/>
      <c r="M13" s="39">
        <v>1.0</v>
      </c>
      <c r="N13" s="27">
        <v>5.0</v>
      </c>
      <c r="O13" s="28" t="s">
        <v>30</v>
      </c>
      <c r="P13" s="29">
        <v>2.0</v>
      </c>
      <c r="Q13" s="30">
        <v>3.0</v>
      </c>
      <c r="R13" s="31">
        <f>0+53+60</f>
        <v>113</v>
      </c>
      <c r="S13" s="31">
        <f>0+52+40</f>
        <v>92</v>
      </c>
    </row>
    <row r="14" ht="48.75" customHeight="1">
      <c r="A14" s="19">
        <v>6.0</v>
      </c>
      <c r="B14" s="20" t="s">
        <v>29</v>
      </c>
      <c r="C14" s="21" t="s">
        <v>35</v>
      </c>
      <c r="D14" s="14"/>
      <c r="E14" s="32"/>
      <c r="F14" s="32"/>
      <c r="G14" s="33"/>
      <c r="H14" s="32"/>
      <c r="I14" s="34" t="s">
        <v>46</v>
      </c>
      <c r="J14" s="33"/>
      <c r="K14" s="33"/>
      <c r="L14" s="33"/>
      <c r="M14" s="33"/>
      <c r="N14" s="27">
        <v>6.0</v>
      </c>
      <c r="O14" s="28" t="s">
        <v>37</v>
      </c>
      <c r="P14" s="29">
        <v>1.0</v>
      </c>
      <c r="Q14" s="30">
        <v>2.0</v>
      </c>
      <c r="R14" s="31">
        <f>0+49+51+57</f>
        <v>157</v>
      </c>
      <c r="S14" s="31">
        <f>0+60+58+52</f>
        <v>170</v>
      </c>
      <c r="V14" s="48" t="s">
        <v>0</v>
      </c>
    </row>
    <row r="15" ht="48.75" customHeight="1">
      <c r="A15" s="19">
        <v>7.0</v>
      </c>
      <c r="B15" s="20" t="s">
        <v>22</v>
      </c>
      <c r="C15" s="21" t="s">
        <v>38</v>
      </c>
      <c r="D15" s="14"/>
      <c r="E15" s="32"/>
      <c r="F15" s="32"/>
      <c r="G15" s="37">
        <v>0.0</v>
      </c>
      <c r="H15" s="32"/>
      <c r="I15" s="20" t="s">
        <v>44</v>
      </c>
      <c r="J15" s="39">
        <v>22.0</v>
      </c>
      <c r="K15" s="39">
        <v>30.0</v>
      </c>
      <c r="L15" s="39"/>
      <c r="M15" s="39">
        <v>1.0</v>
      </c>
      <c r="N15" s="27">
        <v>7.0</v>
      </c>
      <c r="O15" s="28" t="s">
        <v>23</v>
      </c>
      <c r="P15" s="29">
        <v>1.0</v>
      </c>
      <c r="Q15" s="30">
        <v>2.0</v>
      </c>
      <c r="R15" s="31">
        <f>0+60+0+40</f>
        <v>100</v>
      </c>
      <c r="S15" s="31">
        <f>0+39+0+60</f>
        <v>99</v>
      </c>
    </row>
    <row r="16" ht="48.75" customHeight="1">
      <c r="A16" s="19">
        <v>8.0</v>
      </c>
      <c r="B16" s="20" t="s">
        <v>34</v>
      </c>
      <c r="C16" s="21" t="s">
        <v>40</v>
      </c>
      <c r="D16" s="14"/>
      <c r="E16" s="33"/>
      <c r="F16" s="33"/>
      <c r="G16" s="33"/>
      <c r="H16" s="33"/>
      <c r="I16" s="34" t="s">
        <v>61</v>
      </c>
      <c r="J16" s="33"/>
      <c r="K16" s="33"/>
      <c r="L16" s="33"/>
      <c r="M16" s="33"/>
      <c r="N16" s="27">
        <v>8.0</v>
      </c>
      <c r="O16" s="20" t="s">
        <v>34</v>
      </c>
      <c r="P16" s="29">
        <v>1.0</v>
      </c>
      <c r="Q16" s="30">
        <v>1.0</v>
      </c>
      <c r="R16" s="31">
        <f>0+50+59</f>
        <v>109</v>
      </c>
      <c r="S16" s="31">
        <f>0+60+51</f>
        <v>111</v>
      </c>
    </row>
    <row r="17" ht="48.75" customHeight="1">
      <c r="A17" s="19">
        <v>9.0</v>
      </c>
      <c r="B17" s="20" t="s">
        <v>50</v>
      </c>
      <c r="C17" s="21" t="s">
        <v>42</v>
      </c>
      <c r="D17" s="14"/>
      <c r="E17" s="22" t="s">
        <v>17</v>
      </c>
      <c r="F17" s="23">
        <v>0.7986111111111112</v>
      </c>
      <c r="G17" s="24">
        <v>1.0</v>
      </c>
      <c r="H17" s="25" t="s">
        <v>75</v>
      </c>
      <c r="I17" s="20" t="s">
        <v>19</v>
      </c>
      <c r="J17" s="26">
        <v>30.0</v>
      </c>
      <c r="K17" s="26">
        <v>30.0</v>
      </c>
      <c r="L17" s="26"/>
      <c r="M17" s="26">
        <v>2.0</v>
      </c>
      <c r="N17" s="27">
        <v>9.0</v>
      </c>
      <c r="O17" s="28" t="s">
        <v>15</v>
      </c>
      <c r="P17" s="29">
        <v>1.0</v>
      </c>
      <c r="Q17" s="30">
        <v>1.0</v>
      </c>
      <c r="R17" s="31">
        <f>0+39+57</f>
        <v>96</v>
      </c>
      <c r="S17" s="31">
        <f>0+60+46</f>
        <v>106</v>
      </c>
    </row>
    <row r="18" ht="48.75" customHeight="1">
      <c r="A18" s="19">
        <v>10.0</v>
      </c>
      <c r="B18" s="20" t="s">
        <v>44</v>
      </c>
      <c r="C18" s="21" t="s">
        <v>45</v>
      </c>
      <c r="D18" s="14"/>
      <c r="E18" s="32"/>
      <c r="F18" s="32"/>
      <c r="G18" s="33"/>
      <c r="H18" s="32"/>
      <c r="I18" s="34" t="s">
        <v>52</v>
      </c>
      <c r="J18" s="33"/>
      <c r="K18" s="33"/>
      <c r="L18" s="33"/>
      <c r="M18" s="33"/>
      <c r="N18" s="27">
        <v>10.0</v>
      </c>
      <c r="O18" s="28" t="s">
        <v>44</v>
      </c>
      <c r="P18" s="29">
        <v>0.0</v>
      </c>
      <c r="Q18" s="30">
        <v>2.0</v>
      </c>
      <c r="R18" s="31">
        <f>0+52+40+51</f>
        <v>143</v>
      </c>
      <c r="S18" s="31">
        <f>0+53+60+59</f>
        <v>172</v>
      </c>
      <c r="T18" s="47" t="s">
        <v>0</v>
      </c>
    </row>
    <row r="19" ht="48.75" customHeight="1">
      <c r="A19" s="19">
        <v>11.0</v>
      </c>
      <c r="B19" s="20" t="s">
        <v>37</v>
      </c>
      <c r="C19" s="21" t="s">
        <v>47</v>
      </c>
      <c r="D19" s="14"/>
      <c r="E19" s="32"/>
      <c r="F19" s="32"/>
      <c r="G19" s="24">
        <v>0.0</v>
      </c>
      <c r="H19" s="32"/>
      <c r="I19" s="20" t="s">
        <v>37</v>
      </c>
      <c r="J19" s="26">
        <v>25.0</v>
      </c>
      <c r="K19" s="26">
        <v>24.0</v>
      </c>
      <c r="L19" s="26"/>
      <c r="M19" s="26">
        <v>0.0</v>
      </c>
      <c r="N19" s="27">
        <v>11.0</v>
      </c>
      <c r="O19" s="28" t="s">
        <v>26</v>
      </c>
      <c r="P19" s="29">
        <v>0.0</v>
      </c>
      <c r="Q19" s="30">
        <v>1.0</v>
      </c>
      <c r="R19" s="31">
        <f>0+54+43+46</f>
        <v>143</v>
      </c>
      <c r="S19" s="31">
        <f>0+58+60+57</f>
        <v>175</v>
      </c>
    </row>
    <row r="20" ht="48.75" customHeight="1">
      <c r="A20" s="19">
        <v>12.0</v>
      </c>
      <c r="B20" s="20" t="s">
        <v>25</v>
      </c>
      <c r="C20" s="21" t="s">
        <v>48</v>
      </c>
      <c r="D20" s="14"/>
      <c r="E20" s="33"/>
      <c r="F20" s="33"/>
      <c r="G20" s="33"/>
      <c r="H20" s="33"/>
      <c r="I20" s="34" t="s">
        <v>49</v>
      </c>
      <c r="J20" s="33"/>
      <c r="K20" s="33"/>
      <c r="L20" s="33"/>
      <c r="M20" s="33"/>
      <c r="N20" s="27">
        <v>12.0</v>
      </c>
      <c r="O20" s="20" t="s">
        <v>50</v>
      </c>
      <c r="P20" s="29">
        <v>0.0</v>
      </c>
      <c r="Q20" s="30">
        <v>1.0</v>
      </c>
      <c r="R20" s="31">
        <f>0+45+46+52</f>
        <v>143</v>
      </c>
      <c r="S20" s="31">
        <f>0+60+60+57</f>
        <v>177</v>
      </c>
    </row>
    <row r="21" ht="48.75" customHeight="1">
      <c r="A21" s="40" t="s">
        <v>51</v>
      </c>
      <c r="B21" s="34" t="s">
        <v>52</v>
      </c>
      <c r="C21" s="41" t="s">
        <v>53</v>
      </c>
      <c r="D21" s="14"/>
      <c r="E21" s="35" t="s">
        <v>32</v>
      </c>
      <c r="F21" s="36">
        <v>0.7986111111111112</v>
      </c>
      <c r="G21" s="37">
        <v>1.0</v>
      </c>
      <c r="H21" s="38" t="s">
        <v>76</v>
      </c>
      <c r="I21" s="20" t="s">
        <v>29</v>
      </c>
      <c r="J21" s="39">
        <v>30.0</v>
      </c>
      <c r="K21" s="39">
        <v>30.0</v>
      </c>
      <c r="L21" s="39"/>
      <c r="M21" s="39">
        <v>2.0</v>
      </c>
      <c r="N21" s="42">
        <v>1.0</v>
      </c>
      <c r="O21" s="43" t="s">
        <v>41</v>
      </c>
      <c r="P21" s="42">
        <v>3.0</v>
      </c>
      <c r="Q21" s="44">
        <v>6.0</v>
      </c>
      <c r="R21" s="45">
        <f>0+60+60+60+51</f>
        <v>231</v>
      </c>
      <c r="S21" s="45">
        <f>0+39+50+45+61</f>
        <v>195</v>
      </c>
    </row>
    <row r="22" ht="48.75" customHeight="1">
      <c r="A22" s="40" t="s">
        <v>55</v>
      </c>
      <c r="B22" s="34" t="s">
        <v>46</v>
      </c>
      <c r="C22" s="41" t="s">
        <v>56</v>
      </c>
      <c r="D22" s="14"/>
      <c r="E22" s="32"/>
      <c r="F22" s="32"/>
      <c r="G22" s="33"/>
      <c r="H22" s="32"/>
      <c r="I22" s="34" t="s">
        <v>36</v>
      </c>
      <c r="J22" s="33"/>
      <c r="K22" s="33"/>
      <c r="L22" s="33"/>
      <c r="M22" s="33"/>
      <c r="N22" s="49">
        <v>2.0</v>
      </c>
      <c r="O22" s="43" t="s">
        <v>52</v>
      </c>
      <c r="P22" s="42">
        <v>3.0</v>
      </c>
      <c r="Q22" s="44">
        <v>5.0</v>
      </c>
      <c r="R22" s="45">
        <f>0+60+58+52+59</f>
        <v>229</v>
      </c>
      <c r="S22" s="45">
        <f>0+49+51+57+51</f>
        <v>208</v>
      </c>
    </row>
    <row r="23" ht="48.75" customHeight="1">
      <c r="A23" s="40" t="s">
        <v>57</v>
      </c>
      <c r="B23" s="34" t="s">
        <v>21</v>
      </c>
      <c r="C23" s="41" t="s">
        <v>58</v>
      </c>
      <c r="D23" s="14"/>
      <c r="E23" s="32"/>
      <c r="F23" s="32"/>
      <c r="G23" s="37"/>
      <c r="H23" s="32"/>
      <c r="I23" s="20" t="s">
        <v>50</v>
      </c>
      <c r="J23" s="39">
        <v>28.0</v>
      </c>
      <c r="K23" s="39">
        <v>17.0</v>
      </c>
      <c r="L23" s="39"/>
      <c r="M23" s="39">
        <v>0.0</v>
      </c>
      <c r="N23" s="42">
        <v>3.0</v>
      </c>
      <c r="O23" s="43" t="s">
        <v>46</v>
      </c>
      <c r="P23" s="42">
        <v>3.0</v>
      </c>
      <c r="Q23" s="44">
        <v>4.0</v>
      </c>
      <c r="R23" s="45">
        <f>0+53+57+61</f>
        <v>171</v>
      </c>
      <c r="S23" s="45">
        <f>0+52+46+51</f>
        <v>149</v>
      </c>
    </row>
    <row r="24" ht="48.75" customHeight="1">
      <c r="A24" s="40" t="s">
        <v>59</v>
      </c>
      <c r="B24" s="34" t="s">
        <v>36</v>
      </c>
      <c r="C24" s="41" t="s">
        <v>60</v>
      </c>
      <c r="D24" s="14"/>
      <c r="E24" s="33"/>
      <c r="F24" s="33"/>
      <c r="G24" s="33"/>
      <c r="H24" s="33"/>
      <c r="I24" s="34" t="s">
        <v>61</v>
      </c>
      <c r="J24" s="33"/>
      <c r="K24" s="33"/>
      <c r="L24" s="33"/>
      <c r="M24" s="33"/>
      <c r="N24" s="42">
        <v>4.0</v>
      </c>
      <c r="O24" s="34" t="s">
        <v>61</v>
      </c>
      <c r="P24" s="42">
        <v>2.0</v>
      </c>
      <c r="Q24" s="44">
        <v>5.0</v>
      </c>
      <c r="R24" s="45">
        <f>0+52+45+60+60</f>
        <v>217</v>
      </c>
      <c r="S24" s="45">
        <f>0+53+60+46+40</f>
        <v>199</v>
      </c>
    </row>
    <row r="25" ht="48.75" customHeight="1">
      <c r="A25" s="40" t="s">
        <v>62</v>
      </c>
      <c r="B25" s="34" t="s">
        <v>49</v>
      </c>
      <c r="C25" s="41" t="s">
        <v>63</v>
      </c>
      <c r="D25" s="14"/>
      <c r="E25" s="22" t="s">
        <v>17</v>
      </c>
      <c r="F25" s="23">
        <v>0.8333333333333334</v>
      </c>
      <c r="G25" s="24">
        <v>0.0</v>
      </c>
      <c r="H25" s="25" t="s">
        <v>77</v>
      </c>
      <c r="I25" s="20" t="s">
        <v>26</v>
      </c>
      <c r="J25" s="26">
        <v>30.0</v>
      </c>
      <c r="K25" s="26">
        <v>24.0</v>
      </c>
      <c r="L25" s="26"/>
      <c r="M25" s="26">
        <v>1.0</v>
      </c>
      <c r="N25" s="42">
        <v>5.0</v>
      </c>
      <c r="O25" s="43" t="s">
        <v>21</v>
      </c>
      <c r="P25" s="42">
        <v>2.0</v>
      </c>
      <c r="Q25" s="44">
        <v>5.0</v>
      </c>
      <c r="R25" s="45">
        <f>0+39+60+60+46</f>
        <v>205</v>
      </c>
      <c r="S25" s="45">
        <f>0+60+40+43+57</f>
        <v>200</v>
      </c>
    </row>
    <row r="26" ht="48.75" customHeight="1">
      <c r="A26" s="40" t="s">
        <v>65</v>
      </c>
      <c r="B26" s="34" t="s">
        <v>28</v>
      </c>
      <c r="C26" s="41" t="s">
        <v>66</v>
      </c>
      <c r="D26" s="14"/>
      <c r="E26" s="32"/>
      <c r="F26" s="32"/>
      <c r="G26" s="33"/>
      <c r="H26" s="32"/>
      <c r="I26" s="34" t="s">
        <v>36</v>
      </c>
      <c r="J26" s="33"/>
      <c r="K26" s="33"/>
      <c r="L26" s="33"/>
      <c r="M26" s="33"/>
      <c r="N26" s="42">
        <v>6.0</v>
      </c>
      <c r="O26" s="43" t="s">
        <v>28</v>
      </c>
      <c r="P26" s="42">
        <v>2.0</v>
      </c>
      <c r="Q26" s="44">
        <v>3.0</v>
      </c>
      <c r="R26" s="45">
        <f>0+58+46+51+45+51</f>
        <v>251</v>
      </c>
      <c r="S26" s="45">
        <f>0+54+60+58+60+59</f>
        <v>291</v>
      </c>
    </row>
    <row r="27" ht="48.75" customHeight="1">
      <c r="A27" s="40" t="s">
        <v>67</v>
      </c>
      <c r="B27" s="34" t="s">
        <v>41</v>
      </c>
      <c r="C27" s="41" t="s">
        <v>68</v>
      </c>
      <c r="D27" s="14"/>
      <c r="E27" s="32"/>
      <c r="F27" s="32"/>
      <c r="G27" s="24">
        <v>1.0</v>
      </c>
      <c r="H27" s="32"/>
      <c r="I27" s="20" t="s">
        <v>22</v>
      </c>
      <c r="J27" s="26">
        <v>28.0</v>
      </c>
      <c r="K27" s="26">
        <v>30.0</v>
      </c>
      <c r="L27" s="26"/>
      <c r="M27" s="26">
        <v>1.0</v>
      </c>
      <c r="N27" s="42">
        <v>7.0</v>
      </c>
      <c r="O27" s="43" t="s">
        <v>36</v>
      </c>
      <c r="P27" s="42">
        <v>2.0</v>
      </c>
      <c r="Q27" s="44">
        <v>3.0</v>
      </c>
      <c r="R27" s="45">
        <f>0+60+54+40+57</f>
        <v>211</v>
      </c>
      <c r="S27" s="45">
        <f>0+45+58+60+52</f>
        <v>215</v>
      </c>
    </row>
    <row r="28" ht="48.75" customHeight="1">
      <c r="A28" s="40" t="s">
        <v>69</v>
      </c>
      <c r="B28" s="34" t="s">
        <v>61</v>
      </c>
      <c r="C28" s="41" t="s">
        <v>70</v>
      </c>
      <c r="D28" s="14"/>
      <c r="E28" s="33"/>
      <c r="F28" s="33"/>
      <c r="G28" s="33"/>
      <c r="H28" s="33"/>
      <c r="I28" s="34" t="s">
        <v>28</v>
      </c>
      <c r="J28" s="33"/>
      <c r="K28" s="33"/>
      <c r="L28" s="33"/>
      <c r="M28" s="33"/>
      <c r="N28" s="42">
        <v>8.0</v>
      </c>
      <c r="O28" s="43" t="s">
        <v>49</v>
      </c>
      <c r="P28" s="42">
        <v>0.0</v>
      </c>
      <c r="Q28" s="44">
        <v>0.0</v>
      </c>
      <c r="R28" s="45">
        <f>0+49+50+43+40</f>
        <v>182</v>
      </c>
      <c r="S28" s="45">
        <f>0+60+60+60+60</f>
        <v>240</v>
      </c>
    </row>
    <row r="29" ht="48.75" customHeight="1">
      <c r="A29" s="8"/>
      <c r="B29" s="8"/>
      <c r="C29" s="8"/>
      <c r="D29" s="8"/>
      <c r="E29" s="35" t="s">
        <v>32</v>
      </c>
      <c r="F29" s="36">
        <v>0.8333333333333334</v>
      </c>
      <c r="G29" s="37"/>
      <c r="H29" s="38" t="s">
        <v>78</v>
      </c>
      <c r="I29" s="20" t="s">
        <v>34</v>
      </c>
      <c r="J29" s="39">
        <v>27.0</v>
      </c>
      <c r="K29" s="39">
        <v>23.0</v>
      </c>
      <c r="L29" s="39"/>
      <c r="M29" s="39">
        <v>0.0</v>
      </c>
      <c r="N29" s="46"/>
    </row>
    <row r="30" ht="48.75" customHeight="1">
      <c r="A30" s="8"/>
      <c r="B30" s="8"/>
      <c r="C30" s="8"/>
      <c r="D30" s="8"/>
      <c r="E30" s="32"/>
      <c r="F30" s="32"/>
      <c r="G30" s="33"/>
      <c r="H30" s="32"/>
      <c r="I30" s="34" t="s">
        <v>49</v>
      </c>
      <c r="J30" s="33"/>
      <c r="K30" s="33"/>
      <c r="L30" s="33"/>
      <c r="M30" s="33"/>
      <c r="N30" s="46"/>
    </row>
    <row r="31" ht="48.75" customHeight="1">
      <c r="A31" s="8"/>
      <c r="B31" s="8"/>
      <c r="C31" s="8"/>
      <c r="D31" s="8"/>
      <c r="E31" s="32"/>
      <c r="F31" s="32"/>
      <c r="G31" s="37">
        <v>1.0</v>
      </c>
      <c r="H31" s="32"/>
      <c r="I31" s="20" t="s">
        <v>25</v>
      </c>
      <c r="J31" s="39">
        <v>30.0</v>
      </c>
      <c r="K31" s="39">
        <v>30.0</v>
      </c>
      <c r="L31" s="39"/>
      <c r="M31" s="39">
        <v>2.0</v>
      </c>
      <c r="N31" s="46"/>
    </row>
    <row r="32" ht="48.75" customHeight="1">
      <c r="A32" s="8"/>
      <c r="B32" s="8"/>
      <c r="C32" s="8"/>
      <c r="D32" s="8"/>
      <c r="E32" s="33"/>
      <c r="F32" s="33"/>
      <c r="G32" s="33"/>
      <c r="H32" s="33"/>
      <c r="I32" s="34" t="s">
        <v>41</v>
      </c>
      <c r="J32" s="33"/>
      <c r="K32" s="33"/>
      <c r="L32" s="33"/>
      <c r="M32" s="33"/>
      <c r="N32" s="46"/>
    </row>
    <row r="33" ht="48.75" customHeight="1">
      <c r="A33" s="8"/>
      <c r="B33" s="8"/>
      <c r="C33" s="8"/>
      <c r="D33" s="8"/>
      <c r="E33" s="8"/>
      <c r="F33" s="8"/>
      <c r="G33" s="8"/>
      <c r="H33" s="8"/>
      <c r="I33" s="9"/>
      <c r="J33" s="10" t="s">
        <v>2</v>
      </c>
      <c r="M33" s="9"/>
      <c r="N33" s="46"/>
    </row>
    <row r="34" ht="48.75" customHeight="1">
      <c r="A34" s="11" t="s">
        <v>3</v>
      </c>
      <c r="B34" s="11" t="s">
        <v>4</v>
      </c>
      <c r="C34" s="11" t="s">
        <v>5</v>
      </c>
      <c r="E34" s="9"/>
      <c r="F34" s="9"/>
      <c r="G34" s="12" t="s">
        <v>6</v>
      </c>
      <c r="H34" s="13" t="s">
        <v>79</v>
      </c>
      <c r="I34" s="14"/>
      <c r="J34" s="15">
        <v>1.0</v>
      </c>
      <c r="K34" s="15">
        <v>2.0</v>
      </c>
      <c r="L34" s="15">
        <v>3.0</v>
      </c>
      <c r="M34" s="12" t="s">
        <v>8</v>
      </c>
      <c r="N34" s="50"/>
    </row>
    <row r="35" ht="48.75" customHeight="1">
      <c r="A35" s="19">
        <v>1.0</v>
      </c>
      <c r="B35" s="20" t="s">
        <v>15</v>
      </c>
      <c r="C35" s="21" t="s">
        <v>16</v>
      </c>
      <c r="D35" s="14"/>
      <c r="E35" s="22" t="s">
        <v>17</v>
      </c>
      <c r="F35" s="23">
        <v>0.7638888888888888</v>
      </c>
      <c r="G35" s="24">
        <v>0.0</v>
      </c>
      <c r="H35" s="25" t="s">
        <v>80</v>
      </c>
      <c r="I35" s="20" t="s">
        <v>50</v>
      </c>
      <c r="J35" s="26">
        <v>23.0</v>
      </c>
      <c r="K35" s="26">
        <v>23.0</v>
      </c>
      <c r="L35" s="26"/>
      <c r="M35" s="26">
        <v>0.0</v>
      </c>
      <c r="N35" s="51"/>
      <c r="O35" s="52"/>
      <c r="P35" s="53"/>
      <c r="Q35" s="54"/>
      <c r="R35" s="55"/>
      <c r="S35" s="55"/>
    </row>
    <row r="36" ht="48.75" customHeight="1">
      <c r="A36" s="19">
        <v>2.0</v>
      </c>
      <c r="B36" s="20" t="s">
        <v>19</v>
      </c>
      <c r="C36" s="21" t="s">
        <v>20</v>
      </c>
      <c r="D36" s="14"/>
      <c r="E36" s="32"/>
      <c r="F36" s="32"/>
      <c r="G36" s="33"/>
      <c r="H36" s="32"/>
      <c r="I36" s="34" t="s">
        <v>28</v>
      </c>
      <c r="J36" s="33"/>
      <c r="K36" s="33"/>
      <c r="L36" s="33"/>
      <c r="M36" s="33"/>
      <c r="N36" s="51"/>
      <c r="O36" s="52"/>
      <c r="P36" s="53"/>
      <c r="Q36" s="54"/>
      <c r="R36" s="55"/>
      <c r="S36" s="55"/>
    </row>
    <row r="37" ht="48.75" customHeight="1">
      <c r="A37" s="19">
        <v>3.0</v>
      </c>
      <c r="B37" s="20" t="s">
        <v>23</v>
      </c>
      <c r="C37" s="21" t="s">
        <v>24</v>
      </c>
      <c r="D37" s="14"/>
      <c r="E37" s="32"/>
      <c r="F37" s="32"/>
      <c r="G37" s="24">
        <v>1.0</v>
      </c>
      <c r="H37" s="32"/>
      <c r="I37" s="20" t="s">
        <v>25</v>
      </c>
      <c r="J37" s="26">
        <v>30.0</v>
      </c>
      <c r="K37" s="26">
        <v>30.0</v>
      </c>
      <c r="L37" s="26"/>
      <c r="M37" s="26">
        <v>2.0</v>
      </c>
      <c r="N37" s="51"/>
      <c r="O37" s="52"/>
      <c r="P37" s="53"/>
      <c r="Q37" s="54"/>
      <c r="R37" s="55"/>
      <c r="S37" s="55"/>
    </row>
    <row r="38" ht="48.75" customHeight="1">
      <c r="A38" s="19">
        <v>4.0</v>
      </c>
      <c r="B38" s="20" t="s">
        <v>26</v>
      </c>
      <c r="C38" s="21" t="s">
        <v>27</v>
      </c>
      <c r="D38" s="14"/>
      <c r="E38" s="33"/>
      <c r="F38" s="33"/>
      <c r="G38" s="33"/>
      <c r="H38" s="33"/>
      <c r="I38" s="34" t="s">
        <v>61</v>
      </c>
      <c r="J38" s="33"/>
      <c r="K38" s="33"/>
      <c r="L38" s="33"/>
      <c r="M38" s="33"/>
      <c r="N38" s="51"/>
      <c r="O38" s="52"/>
      <c r="P38" s="53"/>
      <c r="Q38" s="54"/>
      <c r="R38" s="55"/>
      <c r="S38" s="55"/>
    </row>
    <row r="39" ht="48.75" customHeight="1">
      <c r="A39" s="19">
        <v>5.0</v>
      </c>
      <c r="B39" s="20" t="s">
        <v>30</v>
      </c>
      <c r="C39" s="21" t="s">
        <v>31</v>
      </c>
      <c r="D39" s="14"/>
      <c r="E39" s="35" t="s">
        <v>32</v>
      </c>
      <c r="F39" s="36">
        <v>0.7638888888888888</v>
      </c>
      <c r="G39" s="37">
        <v>1.0</v>
      </c>
      <c r="H39" s="38" t="s">
        <v>81</v>
      </c>
      <c r="I39" s="20" t="s">
        <v>22</v>
      </c>
      <c r="J39" s="39">
        <v>30.0</v>
      </c>
      <c r="K39" s="39">
        <v>30.0</v>
      </c>
      <c r="L39" s="39"/>
      <c r="M39" s="39">
        <v>2.0</v>
      </c>
      <c r="N39" s="51"/>
      <c r="O39" s="52"/>
      <c r="P39" s="53"/>
      <c r="Q39" s="54"/>
      <c r="R39" s="55"/>
      <c r="S39" s="55"/>
    </row>
    <row r="40" ht="48.75" customHeight="1">
      <c r="A40" s="19">
        <v>6.0</v>
      </c>
      <c r="B40" s="20" t="s">
        <v>29</v>
      </c>
      <c r="C40" s="21" t="s">
        <v>35</v>
      </c>
      <c r="D40" s="14"/>
      <c r="E40" s="32"/>
      <c r="F40" s="32"/>
      <c r="G40" s="33"/>
      <c r="H40" s="32"/>
      <c r="I40" s="34" t="s">
        <v>21</v>
      </c>
      <c r="J40" s="33"/>
      <c r="K40" s="33"/>
      <c r="L40" s="33"/>
      <c r="M40" s="33"/>
      <c r="N40" s="51"/>
      <c r="O40" s="56"/>
      <c r="P40" s="53"/>
      <c r="Q40" s="57"/>
      <c r="R40" s="55"/>
      <c r="S40" s="55"/>
    </row>
    <row r="41" ht="48.75" customHeight="1">
      <c r="A41" s="19">
        <v>7.0</v>
      </c>
      <c r="B41" s="20" t="s">
        <v>22</v>
      </c>
      <c r="C41" s="21" t="s">
        <v>38</v>
      </c>
      <c r="D41" s="14"/>
      <c r="E41" s="32"/>
      <c r="F41" s="32"/>
      <c r="G41" s="37">
        <v>0.0</v>
      </c>
      <c r="H41" s="32"/>
      <c r="I41" s="20" t="s">
        <v>44</v>
      </c>
      <c r="J41" s="39">
        <v>18.0</v>
      </c>
      <c r="K41" s="39">
        <v>22.0</v>
      </c>
      <c r="L41" s="39"/>
      <c r="M41" s="39">
        <v>0.0</v>
      </c>
      <c r="N41" s="51"/>
      <c r="O41" s="52"/>
      <c r="P41" s="53"/>
      <c r="Q41" s="54"/>
      <c r="R41" s="55"/>
      <c r="S41" s="55"/>
    </row>
    <row r="42" ht="48.75" customHeight="1">
      <c r="A42" s="19">
        <v>8.0</v>
      </c>
      <c r="B42" s="20" t="s">
        <v>34</v>
      </c>
      <c r="C42" s="21" t="s">
        <v>40</v>
      </c>
      <c r="D42" s="14"/>
      <c r="E42" s="33"/>
      <c r="F42" s="33"/>
      <c r="G42" s="33"/>
      <c r="H42" s="33"/>
      <c r="I42" s="34" t="s">
        <v>36</v>
      </c>
      <c r="J42" s="33"/>
      <c r="K42" s="33"/>
      <c r="L42" s="33"/>
      <c r="M42" s="33"/>
      <c r="N42" s="58"/>
      <c r="O42" s="52"/>
      <c r="P42" s="53"/>
      <c r="Q42" s="54"/>
      <c r="R42" s="55"/>
      <c r="S42" s="55"/>
    </row>
    <row r="43" ht="48.75" customHeight="1">
      <c r="A43" s="19">
        <v>9.0</v>
      </c>
      <c r="B43" s="20" t="s">
        <v>50</v>
      </c>
      <c r="C43" s="21" t="s">
        <v>42</v>
      </c>
      <c r="D43" s="14"/>
      <c r="E43" s="22" t="s">
        <v>17</v>
      </c>
      <c r="F43" s="23">
        <v>0.7986111111111112</v>
      </c>
      <c r="G43" s="24">
        <v>1.0</v>
      </c>
      <c r="H43" s="25" t="s">
        <v>82</v>
      </c>
      <c r="I43" s="20" t="s">
        <v>19</v>
      </c>
      <c r="J43" s="26">
        <v>30.0</v>
      </c>
      <c r="K43" s="26">
        <v>30.0</v>
      </c>
      <c r="L43" s="26"/>
      <c r="M43" s="26">
        <v>2.0</v>
      </c>
      <c r="N43" s="58"/>
      <c r="O43" s="56"/>
      <c r="P43" s="59"/>
      <c r="Q43" s="57"/>
      <c r="R43" s="60"/>
      <c r="S43" s="60"/>
    </row>
    <row r="44" ht="48.75" customHeight="1">
      <c r="A44" s="19">
        <v>10.0</v>
      </c>
      <c r="B44" s="20" t="s">
        <v>44</v>
      </c>
      <c r="C44" s="21" t="s">
        <v>45</v>
      </c>
      <c r="D44" s="14"/>
      <c r="E44" s="32"/>
      <c r="F44" s="32"/>
      <c r="G44" s="33"/>
      <c r="H44" s="32"/>
      <c r="I44" s="34" t="s">
        <v>21</v>
      </c>
      <c r="J44" s="33"/>
      <c r="K44" s="33"/>
      <c r="L44" s="33"/>
      <c r="M44" s="33"/>
      <c r="N44" s="58"/>
      <c r="O44" s="56"/>
      <c r="P44" s="59"/>
      <c r="Q44" s="57"/>
      <c r="R44" s="60"/>
      <c r="S44" s="60"/>
    </row>
    <row r="45" ht="48.75" customHeight="1">
      <c r="A45" s="19">
        <v>11.0</v>
      </c>
      <c r="B45" s="20" t="s">
        <v>37</v>
      </c>
      <c r="C45" s="21" t="s">
        <v>47</v>
      </c>
      <c r="D45" s="14"/>
      <c r="E45" s="32"/>
      <c r="F45" s="32"/>
      <c r="G45" s="24">
        <v>0.0</v>
      </c>
      <c r="H45" s="32"/>
      <c r="I45" s="20" t="s">
        <v>26</v>
      </c>
      <c r="J45" s="26">
        <v>23.0</v>
      </c>
      <c r="K45" s="26">
        <v>20.0</v>
      </c>
      <c r="L45" s="26"/>
      <c r="M45" s="26">
        <v>0.0</v>
      </c>
      <c r="N45" s="58"/>
      <c r="O45" s="56"/>
      <c r="P45" s="59"/>
      <c r="Q45" s="57"/>
      <c r="R45" s="60"/>
      <c r="S45" s="60"/>
    </row>
    <row r="46" ht="48.75" customHeight="1">
      <c r="A46" s="19">
        <v>12.0</v>
      </c>
      <c r="B46" s="20" t="s">
        <v>25</v>
      </c>
      <c r="C46" s="21" t="s">
        <v>48</v>
      </c>
      <c r="D46" s="14"/>
      <c r="E46" s="33"/>
      <c r="F46" s="33"/>
      <c r="G46" s="33"/>
      <c r="H46" s="33"/>
      <c r="I46" s="34" t="s">
        <v>49</v>
      </c>
      <c r="J46" s="33"/>
      <c r="K46" s="33"/>
      <c r="L46" s="33"/>
      <c r="M46" s="33"/>
      <c r="N46" s="58"/>
      <c r="O46" s="56"/>
      <c r="P46" s="59"/>
      <c r="Q46" s="57"/>
      <c r="R46" s="60"/>
      <c r="S46" s="60"/>
    </row>
    <row r="47" ht="48.75" customHeight="1">
      <c r="A47" s="40" t="s">
        <v>51</v>
      </c>
      <c r="B47" s="34" t="s">
        <v>52</v>
      </c>
      <c r="C47" s="41" t="s">
        <v>53</v>
      </c>
      <c r="D47" s="14"/>
      <c r="E47" s="35" t="s">
        <v>32</v>
      </c>
      <c r="F47" s="36">
        <v>0.7986111111111112</v>
      </c>
      <c r="G47" s="37">
        <v>1.0</v>
      </c>
      <c r="H47" s="38" t="s">
        <v>83</v>
      </c>
      <c r="I47" s="20" t="s">
        <v>29</v>
      </c>
      <c r="J47" s="39">
        <v>30.0</v>
      </c>
      <c r="K47" s="39">
        <v>28.0</v>
      </c>
      <c r="L47" s="39"/>
      <c r="M47" s="39">
        <v>1.0</v>
      </c>
    </row>
    <row r="48" ht="48.75" customHeight="1">
      <c r="A48" s="40" t="s">
        <v>55</v>
      </c>
      <c r="B48" s="34" t="s">
        <v>46</v>
      </c>
      <c r="C48" s="41" t="s">
        <v>56</v>
      </c>
      <c r="D48" s="14"/>
      <c r="E48" s="32"/>
      <c r="F48" s="32"/>
      <c r="G48" s="33"/>
      <c r="H48" s="32"/>
      <c r="I48" s="34" t="s">
        <v>52</v>
      </c>
      <c r="J48" s="33"/>
      <c r="K48" s="33"/>
      <c r="L48" s="33"/>
      <c r="M48" s="33"/>
    </row>
    <row r="49" ht="48.75" customHeight="1">
      <c r="A49" s="40" t="s">
        <v>57</v>
      </c>
      <c r="B49" s="34" t="s">
        <v>21</v>
      </c>
      <c r="C49" s="41" t="s">
        <v>58</v>
      </c>
      <c r="D49" s="14"/>
      <c r="E49" s="32"/>
      <c r="F49" s="32"/>
      <c r="G49" s="37">
        <v>0.0</v>
      </c>
      <c r="H49" s="32"/>
      <c r="I49" s="20" t="s">
        <v>37</v>
      </c>
      <c r="J49" s="39">
        <v>21.0</v>
      </c>
      <c r="K49" s="39">
        <v>30.0</v>
      </c>
      <c r="L49" s="39"/>
      <c r="M49" s="39">
        <v>1.0</v>
      </c>
    </row>
    <row r="50" ht="48.75" customHeight="1">
      <c r="A50" s="40" t="s">
        <v>59</v>
      </c>
      <c r="B50" s="34" t="s">
        <v>36</v>
      </c>
      <c r="C50" s="41" t="s">
        <v>60</v>
      </c>
      <c r="D50" s="14"/>
      <c r="E50" s="33"/>
      <c r="F50" s="33"/>
      <c r="G50" s="33"/>
      <c r="H50" s="33"/>
      <c r="I50" s="34" t="s">
        <v>28</v>
      </c>
      <c r="J50" s="33"/>
      <c r="K50" s="33"/>
      <c r="L50" s="33"/>
      <c r="M50" s="33"/>
    </row>
    <row r="51" ht="48.75" customHeight="1">
      <c r="A51" s="40" t="s">
        <v>62</v>
      </c>
      <c r="B51" s="34" t="s">
        <v>49</v>
      </c>
      <c r="C51" s="41" t="s">
        <v>63</v>
      </c>
      <c r="D51" s="14"/>
      <c r="E51" s="22" t="s">
        <v>17</v>
      </c>
      <c r="F51" s="23">
        <v>0.8333333333333334</v>
      </c>
      <c r="G51" s="24">
        <v>0.0</v>
      </c>
      <c r="H51" s="25" t="s">
        <v>84</v>
      </c>
      <c r="I51" s="20" t="s">
        <v>23</v>
      </c>
      <c r="J51" s="26">
        <v>0.0</v>
      </c>
      <c r="K51" s="26">
        <v>0.0</v>
      </c>
      <c r="L51" s="26">
        <v>0.0</v>
      </c>
      <c r="M51" s="26">
        <v>0.0</v>
      </c>
    </row>
    <row r="52" ht="48.75" customHeight="1">
      <c r="A52" s="40" t="s">
        <v>65</v>
      </c>
      <c r="B52" s="34" t="s">
        <v>28</v>
      </c>
      <c r="C52" s="41" t="s">
        <v>66</v>
      </c>
      <c r="D52" s="14"/>
      <c r="E52" s="32"/>
      <c r="F52" s="32"/>
      <c r="G52" s="33"/>
      <c r="H52" s="32"/>
      <c r="I52" s="34" t="s">
        <v>52</v>
      </c>
      <c r="J52" s="33"/>
      <c r="K52" s="33"/>
      <c r="L52" s="33"/>
      <c r="M52" s="33"/>
    </row>
    <row r="53" ht="48.75" customHeight="1">
      <c r="A53" s="40" t="s">
        <v>67</v>
      </c>
      <c r="B53" s="34" t="s">
        <v>41</v>
      </c>
      <c r="C53" s="41" t="s">
        <v>68</v>
      </c>
      <c r="D53" s="14"/>
      <c r="E53" s="32"/>
      <c r="F53" s="32"/>
      <c r="G53" s="24">
        <v>0.0</v>
      </c>
      <c r="H53" s="32"/>
      <c r="I53" s="20" t="s">
        <v>34</v>
      </c>
      <c r="J53" s="26">
        <v>0.0</v>
      </c>
      <c r="K53" s="26">
        <v>0.0</v>
      </c>
      <c r="L53" s="26">
        <v>0.0</v>
      </c>
      <c r="M53" s="26">
        <v>0.0</v>
      </c>
    </row>
    <row r="54" ht="48.75" customHeight="1">
      <c r="A54" s="40" t="s">
        <v>69</v>
      </c>
      <c r="B54" s="34" t="s">
        <v>61</v>
      </c>
      <c r="C54" s="41" t="s">
        <v>70</v>
      </c>
      <c r="D54" s="14"/>
      <c r="E54" s="33"/>
      <c r="F54" s="33"/>
      <c r="G54" s="33"/>
      <c r="H54" s="33"/>
      <c r="I54" s="34" t="s">
        <v>46</v>
      </c>
      <c r="J54" s="33"/>
      <c r="K54" s="33"/>
      <c r="L54" s="33"/>
      <c r="M54" s="33"/>
    </row>
    <row r="55" ht="48.75" customHeight="1">
      <c r="A55" s="8"/>
      <c r="B55" s="8"/>
      <c r="C55" s="8"/>
      <c r="D55" s="8"/>
      <c r="E55" s="35" t="s">
        <v>32</v>
      </c>
      <c r="F55" s="36">
        <v>0.8333333333333334</v>
      </c>
      <c r="G55" s="37">
        <v>0.0</v>
      </c>
      <c r="H55" s="38" t="s">
        <v>85</v>
      </c>
      <c r="I55" s="20" t="s">
        <v>15</v>
      </c>
      <c r="J55" s="39">
        <v>0.0</v>
      </c>
      <c r="K55" s="39">
        <v>0.0</v>
      </c>
      <c r="L55" s="39">
        <v>0.0</v>
      </c>
      <c r="M55" s="39">
        <v>0.0</v>
      </c>
    </row>
    <row r="56" ht="48.75" customHeight="1">
      <c r="A56" s="8"/>
      <c r="B56" s="8"/>
      <c r="C56" s="8"/>
      <c r="D56" s="8"/>
      <c r="E56" s="32"/>
      <c r="F56" s="32"/>
      <c r="G56" s="33"/>
      <c r="H56" s="32"/>
      <c r="I56" s="34" t="s">
        <v>36</v>
      </c>
      <c r="J56" s="33"/>
      <c r="K56" s="33"/>
      <c r="L56" s="33"/>
      <c r="M56" s="33"/>
    </row>
    <row r="57" ht="48.75" customHeight="1">
      <c r="A57" s="8"/>
      <c r="B57" s="8"/>
      <c r="C57" s="8"/>
      <c r="D57" s="8"/>
      <c r="E57" s="32"/>
      <c r="F57" s="32"/>
      <c r="G57" s="37">
        <v>0.0</v>
      </c>
      <c r="H57" s="32"/>
      <c r="I57" s="20" t="s">
        <v>30</v>
      </c>
      <c r="J57" s="39">
        <v>0.0</v>
      </c>
      <c r="K57" s="39">
        <v>0.0</v>
      </c>
      <c r="L57" s="39">
        <v>0.0</v>
      </c>
      <c r="M57" s="39">
        <v>0.0</v>
      </c>
    </row>
    <row r="58" ht="48.75" customHeight="1">
      <c r="A58" s="8"/>
      <c r="B58" s="8"/>
      <c r="C58" s="8"/>
      <c r="D58" s="8"/>
      <c r="E58" s="33"/>
      <c r="F58" s="33"/>
      <c r="G58" s="33"/>
      <c r="H58" s="33"/>
      <c r="I58" s="34" t="s">
        <v>41</v>
      </c>
      <c r="J58" s="33"/>
      <c r="K58" s="33"/>
      <c r="L58" s="33"/>
      <c r="M58" s="33"/>
    </row>
    <row r="59" ht="48.75" customHeight="1">
      <c r="A59" s="8"/>
      <c r="B59" s="8"/>
      <c r="C59" s="8"/>
      <c r="D59" s="8"/>
      <c r="E59" s="8"/>
      <c r="F59" s="8"/>
      <c r="G59" s="8"/>
      <c r="H59" s="8"/>
      <c r="I59" s="9"/>
      <c r="J59" s="10" t="s">
        <v>2</v>
      </c>
      <c r="M59" s="9"/>
    </row>
    <row r="60" ht="48.75" customHeight="1">
      <c r="A60" s="11" t="s">
        <v>3</v>
      </c>
      <c r="B60" s="11" t="s">
        <v>4</v>
      </c>
      <c r="C60" s="11" t="s">
        <v>5</v>
      </c>
      <c r="E60" s="9"/>
      <c r="F60" s="9"/>
      <c r="G60" s="12" t="s">
        <v>6</v>
      </c>
      <c r="H60" s="13" t="s">
        <v>86</v>
      </c>
      <c r="I60" s="14"/>
      <c r="J60" s="15">
        <v>1.0</v>
      </c>
      <c r="K60" s="15">
        <v>2.0</v>
      </c>
      <c r="L60" s="15">
        <v>3.0</v>
      </c>
      <c r="M60" s="12" t="s">
        <v>8</v>
      </c>
      <c r="R60" s="47" t="s">
        <v>87</v>
      </c>
    </row>
    <row r="61" ht="48.75" customHeight="1">
      <c r="A61" s="19">
        <v>1.0</v>
      </c>
      <c r="B61" s="20" t="s">
        <v>15</v>
      </c>
      <c r="C61" s="21" t="s">
        <v>16</v>
      </c>
      <c r="D61" s="14"/>
      <c r="E61" s="22" t="s">
        <v>17</v>
      </c>
      <c r="F61" s="23">
        <v>0.7638888888888888</v>
      </c>
      <c r="G61" s="24">
        <v>0.0</v>
      </c>
      <c r="H61" s="25" t="s">
        <v>88</v>
      </c>
      <c r="I61" s="20" t="s">
        <v>50</v>
      </c>
      <c r="J61" s="26">
        <v>22.0</v>
      </c>
      <c r="K61" s="26">
        <v>30.0</v>
      </c>
      <c r="L61" s="26"/>
      <c r="M61" s="26">
        <v>1.0</v>
      </c>
    </row>
    <row r="62" ht="48.75" customHeight="1">
      <c r="A62" s="19">
        <v>2.0</v>
      </c>
      <c r="B62" s="20" t="s">
        <v>19</v>
      </c>
      <c r="C62" s="21" t="s">
        <v>20</v>
      </c>
      <c r="D62" s="14"/>
      <c r="E62" s="32"/>
      <c r="F62" s="32"/>
      <c r="G62" s="33"/>
      <c r="H62" s="32"/>
      <c r="I62" s="34" t="s">
        <v>52</v>
      </c>
      <c r="J62" s="33"/>
      <c r="K62" s="33"/>
      <c r="L62" s="33"/>
      <c r="M62" s="33"/>
    </row>
    <row r="63" ht="48.75" customHeight="1">
      <c r="A63" s="19">
        <v>3.0</v>
      </c>
      <c r="B63" s="20" t="s">
        <v>23</v>
      </c>
      <c r="C63" s="21" t="s">
        <v>24</v>
      </c>
      <c r="D63" s="14"/>
      <c r="E63" s="32"/>
      <c r="F63" s="32"/>
      <c r="G63" s="24">
        <v>1.0</v>
      </c>
      <c r="H63" s="32"/>
      <c r="I63" s="20" t="s">
        <v>37</v>
      </c>
      <c r="J63" s="26">
        <v>30.0</v>
      </c>
      <c r="K63" s="26">
        <v>27.0</v>
      </c>
      <c r="L63" s="26"/>
      <c r="M63" s="26">
        <v>1.0</v>
      </c>
    </row>
    <row r="64" ht="48.75" customHeight="1">
      <c r="A64" s="19">
        <v>4.0</v>
      </c>
      <c r="B64" s="20" t="s">
        <v>26</v>
      </c>
      <c r="C64" s="21" t="s">
        <v>27</v>
      </c>
      <c r="D64" s="14"/>
      <c r="E64" s="33"/>
      <c r="F64" s="33"/>
      <c r="G64" s="33"/>
      <c r="H64" s="33"/>
      <c r="I64" s="34" t="s">
        <v>36</v>
      </c>
      <c r="J64" s="33"/>
      <c r="K64" s="33"/>
      <c r="L64" s="33"/>
      <c r="M64" s="33"/>
    </row>
    <row r="65" ht="48.75" customHeight="1">
      <c r="A65" s="19">
        <v>5.0</v>
      </c>
      <c r="B65" s="20" t="s">
        <v>30</v>
      </c>
      <c r="C65" s="21" t="s">
        <v>31</v>
      </c>
      <c r="D65" s="14"/>
      <c r="E65" s="35" t="s">
        <v>32</v>
      </c>
      <c r="F65" s="36">
        <v>0.7638888888888888</v>
      </c>
      <c r="G65" s="37">
        <v>0.0</v>
      </c>
      <c r="H65" s="38" t="s">
        <v>89</v>
      </c>
      <c r="I65" s="20" t="s">
        <v>29</v>
      </c>
      <c r="J65" s="39">
        <v>19.0</v>
      </c>
      <c r="K65" s="39">
        <v>26.0</v>
      </c>
      <c r="L65" s="39"/>
      <c r="M65" s="39">
        <v>0.0</v>
      </c>
    </row>
    <row r="66" ht="48.75" customHeight="1">
      <c r="A66" s="19">
        <v>6.0</v>
      </c>
      <c r="B66" s="20" t="s">
        <v>29</v>
      </c>
      <c r="C66" s="21" t="s">
        <v>35</v>
      </c>
      <c r="D66" s="14"/>
      <c r="E66" s="32"/>
      <c r="F66" s="32"/>
      <c r="G66" s="33"/>
      <c r="H66" s="32"/>
      <c r="I66" s="34" t="s">
        <v>28</v>
      </c>
      <c r="J66" s="33"/>
      <c r="K66" s="33"/>
      <c r="L66" s="33"/>
      <c r="M66" s="33"/>
    </row>
    <row r="67" ht="48.75" customHeight="1">
      <c r="A67" s="19">
        <v>7.0</v>
      </c>
      <c r="B67" s="20" t="s">
        <v>22</v>
      </c>
      <c r="C67" s="21" t="s">
        <v>38</v>
      </c>
      <c r="D67" s="14"/>
      <c r="E67" s="32"/>
      <c r="F67" s="32"/>
      <c r="G67" s="37">
        <v>1.0</v>
      </c>
      <c r="H67" s="32"/>
      <c r="I67" s="20" t="s">
        <v>22</v>
      </c>
      <c r="J67" s="39">
        <v>30.0</v>
      </c>
      <c r="K67" s="39">
        <v>30.0</v>
      </c>
      <c r="L67" s="39"/>
      <c r="M67" s="39">
        <v>2.0</v>
      </c>
    </row>
    <row r="68" ht="48.75" customHeight="1">
      <c r="A68" s="19">
        <v>8.0</v>
      </c>
      <c r="B68" s="20" t="s">
        <v>34</v>
      </c>
      <c r="C68" s="21" t="s">
        <v>40</v>
      </c>
      <c r="D68" s="14"/>
      <c r="E68" s="33"/>
      <c r="F68" s="33"/>
      <c r="G68" s="33"/>
      <c r="H68" s="33"/>
      <c r="I68" s="34" t="s">
        <v>41</v>
      </c>
      <c r="J68" s="33"/>
      <c r="K68" s="33"/>
      <c r="L68" s="33"/>
      <c r="M68" s="33"/>
    </row>
    <row r="69" ht="48.75" customHeight="1">
      <c r="A69" s="19">
        <v>9.0</v>
      </c>
      <c r="B69" s="20" t="s">
        <v>50</v>
      </c>
      <c r="C69" s="21" t="s">
        <v>42</v>
      </c>
      <c r="D69" s="14"/>
      <c r="E69" s="22" t="s">
        <v>17</v>
      </c>
      <c r="F69" s="23">
        <v>0.7986111111111112</v>
      </c>
      <c r="G69" s="24">
        <v>1.0</v>
      </c>
      <c r="H69" s="25" t="s">
        <v>90</v>
      </c>
      <c r="I69" s="20" t="s">
        <v>15</v>
      </c>
      <c r="J69" s="26">
        <v>30.0</v>
      </c>
      <c r="K69" s="26">
        <v>27.0</v>
      </c>
      <c r="L69" s="26"/>
      <c r="M69" s="26">
        <v>1.0</v>
      </c>
    </row>
    <row r="70" ht="48.75" customHeight="1">
      <c r="A70" s="19">
        <v>10.0</v>
      </c>
      <c r="B70" s="20" t="s">
        <v>44</v>
      </c>
      <c r="C70" s="21" t="s">
        <v>45</v>
      </c>
      <c r="D70" s="14"/>
      <c r="E70" s="32"/>
      <c r="F70" s="32"/>
      <c r="G70" s="33"/>
      <c r="H70" s="32"/>
      <c r="I70" s="34" t="s">
        <v>46</v>
      </c>
      <c r="J70" s="33"/>
      <c r="K70" s="33"/>
      <c r="L70" s="33"/>
      <c r="M70" s="33"/>
    </row>
    <row r="71" ht="48.75" customHeight="1">
      <c r="A71" s="19">
        <v>11.0</v>
      </c>
      <c r="B71" s="20" t="s">
        <v>37</v>
      </c>
      <c r="C71" s="21" t="s">
        <v>47</v>
      </c>
      <c r="D71" s="14"/>
      <c r="E71" s="32"/>
      <c r="F71" s="32"/>
      <c r="G71" s="24">
        <v>0.0</v>
      </c>
      <c r="H71" s="32"/>
      <c r="I71" s="20" t="s">
        <v>26</v>
      </c>
      <c r="J71" s="26">
        <v>16.0</v>
      </c>
      <c r="K71" s="26">
        <v>30.0</v>
      </c>
      <c r="L71" s="26"/>
      <c r="M71" s="26">
        <v>1.0</v>
      </c>
    </row>
    <row r="72" ht="48.75" customHeight="1">
      <c r="A72" s="19">
        <v>12.0</v>
      </c>
      <c r="B72" s="20" t="s">
        <v>25</v>
      </c>
      <c r="C72" s="21" t="s">
        <v>48</v>
      </c>
      <c r="D72" s="14"/>
      <c r="E72" s="33"/>
      <c r="F72" s="33"/>
      <c r="G72" s="33"/>
      <c r="H72" s="33"/>
      <c r="I72" s="34" t="s">
        <v>21</v>
      </c>
      <c r="J72" s="33"/>
      <c r="K72" s="33"/>
      <c r="L72" s="33"/>
      <c r="M72" s="33"/>
    </row>
    <row r="73" ht="48.75" customHeight="1">
      <c r="A73" s="40" t="s">
        <v>51</v>
      </c>
      <c r="B73" s="34" t="s">
        <v>52</v>
      </c>
      <c r="C73" s="41" t="s">
        <v>53</v>
      </c>
      <c r="D73" s="14"/>
      <c r="E73" s="35" t="s">
        <v>32</v>
      </c>
      <c r="F73" s="36">
        <v>0.7986111111111112</v>
      </c>
      <c r="G73" s="37">
        <v>1.0</v>
      </c>
      <c r="H73" s="38" t="s">
        <v>91</v>
      </c>
      <c r="I73" s="20" t="s">
        <v>34</v>
      </c>
      <c r="J73" s="39">
        <v>30.0</v>
      </c>
      <c r="K73" s="39">
        <v>29.0</v>
      </c>
      <c r="L73" s="39"/>
      <c r="M73" s="39">
        <v>1.0</v>
      </c>
    </row>
    <row r="74" ht="48.75" customHeight="1">
      <c r="A74" s="40" t="s">
        <v>55</v>
      </c>
      <c r="B74" s="34" t="s">
        <v>46</v>
      </c>
      <c r="C74" s="41" t="s">
        <v>56</v>
      </c>
      <c r="D74" s="14"/>
      <c r="E74" s="32"/>
      <c r="F74" s="32"/>
      <c r="G74" s="33"/>
      <c r="H74" s="32"/>
      <c r="I74" s="34" t="s">
        <v>52</v>
      </c>
      <c r="J74" s="33"/>
      <c r="K74" s="33"/>
      <c r="L74" s="33"/>
      <c r="M74" s="33"/>
    </row>
    <row r="75" ht="48.75" customHeight="1">
      <c r="A75" s="40" t="s">
        <v>57</v>
      </c>
      <c r="B75" s="34" t="s">
        <v>21</v>
      </c>
      <c r="C75" s="41" t="s">
        <v>58</v>
      </c>
      <c r="D75" s="14"/>
      <c r="E75" s="32"/>
      <c r="F75" s="32"/>
      <c r="G75" s="37">
        <v>0.0</v>
      </c>
      <c r="H75" s="32"/>
      <c r="I75" s="20" t="s">
        <v>44</v>
      </c>
      <c r="J75" s="39">
        <v>20.0</v>
      </c>
      <c r="K75" s="39">
        <v>31.0</v>
      </c>
      <c r="L75" s="39"/>
      <c r="M75" s="39">
        <v>1.0</v>
      </c>
    </row>
    <row r="76" ht="48.75" customHeight="1">
      <c r="A76" s="40" t="s">
        <v>59</v>
      </c>
      <c r="B76" s="34" t="s">
        <v>36</v>
      </c>
      <c r="C76" s="41" t="s">
        <v>60</v>
      </c>
      <c r="D76" s="14"/>
      <c r="E76" s="33"/>
      <c r="F76" s="33"/>
      <c r="G76" s="33"/>
      <c r="H76" s="33"/>
      <c r="I76" s="34" t="s">
        <v>28</v>
      </c>
      <c r="J76" s="33"/>
      <c r="K76" s="33"/>
      <c r="L76" s="33"/>
      <c r="M76" s="33"/>
    </row>
    <row r="77" ht="48.75" customHeight="1">
      <c r="A77" s="40" t="s">
        <v>62</v>
      </c>
      <c r="B77" s="34" t="s">
        <v>49</v>
      </c>
      <c r="C77" s="41" t="s">
        <v>63</v>
      </c>
      <c r="D77" s="14"/>
      <c r="E77" s="22" t="s">
        <v>17</v>
      </c>
      <c r="F77" s="23">
        <v>0.8333333333333334</v>
      </c>
      <c r="G77" s="24">
        <v>0.0</v>
      </c>
      <c r="H77" s="25" t="s">
        <v>92</v>
      </c>
      <c r="I77" s="20" t="s">
        <v>23</v>
      </c>
      <c r="J77" s="26">
        <v>24.0</v>
      </c>
      <c r="K77" s="26">
        <v>16.0</v>
      </c>
      <c r="L77" s="26"/>
      <c r="M77" s="26">
        <v>0.0</v>
      </c>
    </row>
    <row r="78" ht="48.75" customHeight="1">
      <c r="A78" s="40" t="s">
        <v>65</v>
      </c>
      <c r="B78" s="34" t="s">
        <v>28</v>
      </c>
      <c r="C78" s="41" t="s">
        <v>66</v>
      </c>
      <c r="D78" s="14"/>
      <c r="E78" s="32"/>
      <c r="F78" s="32"/>
      <c r="G78" s="33"/>
      <c r="H78" s="32"/>
      <c r="I78" s="34" t="s">
        <v>49</v>
      </c>
      <c r="J78" s="33"/>
      <c r="K78" s="33"/>
      <c r="L78" s="33"/>
      <c r="M78" s="33"/>
    </row>
    <row r="79" ht="48.75" customHeight="1">
      <c r="A79" s="40" t="s">
        <v>67</v>
      </c>
      <c r="B79" s="34" t="s">
        <v>41</v>
      </c>
      <c r="C79" s="41" t="s">
        <v>68</v>
      </c>
      <c r="D79" s="14"/>
      <c r="E79" s="32"/>
      <c r="F79" s="32"/>
      <c r="G79" s="24">
        <v>1.0</v>
      </c>
      <c r="H79" s="32"/>
      <c r="I79" s="20" t="s">
        <v>30</v>
      </c>
      <c r="J79" s="26">
        <v>30.0</v>
      </c>
      <c r="K79" s="26">
        <v>30.0</v>
      </c>
      <c r="L79" s="26"/>
      <c r="M79" s="26">
        <v>2.0</v>
      </c>
    </row>
    <row r="80" ht="48.75" customHeight="1">
      <c r="A80" s="40" t="s">
        <v>69</v>
      </c>
      <c r="B80" s="34" t="s">
        <v>61</v>
      </c>
      <c r="C80" s="41" t="s">
        <v>70</v>
      </c>
      <c r="D80" s="14"/>
      <c r="E80" s="33"/>
      <c r="F80" s="33"/>
      <c r="G80" s="33"/>
      <c r="H80" s="33"/>
      <c r="I80" s="34" t="s">
        <v>61</v>
      </c>
      <c r="J80" s="33"/>
      <c r="K80" s="33"/>
      <c r="L80" s="33"/>
      <c r="M80" s="33"/>
    </row>
    <row r="81" ht="48.75" customHeight="1">
      <c r="A81" s="8"/>
      <c r="B81" s="8"/>
      <c r="C81" s="8"/>
      <c r="D81" s="8"/>
      <c r="E81" s="35" t="s">
        <v>32</v>
      </c>
      <c r="F81" s="36">
        <v>0.8333333333333334</v>
      </c>
      <c r="G81" s="37">
        <v>1.0</v>
      </c>
      <c r="H81" s="38" t="s">
        <v>93</v>
      </c>
      <c r="I81" s="20" t="s">
        <v>19</v>
      </c>
      <c r="J81" s="39">
        <v>30.0</v>
      </c>
      <c r="K81" s="39">
        <v>31.0</v>
      </c>
      <c r="L81" s="39"/>
      <c r="M81" s="39">
        <v>2.0</v>
      </c>
    </row>
    <row r="82" ht="48.75" customHeight="1">
      <c r="A82" s="8"/>
      <c r="B82" s="8"/>
      <c r="C82" s="8"/>
      <c r="D82" s="8"/>
      <c r="E82" s="32"/>
      <c r="F82" s="32"/>
      <c r="G82" s="33"/>
      <c r="H82" s="32"/>
      <c r="I82" s="34" t="s">
        <v>46</v>
      </c>
      <c r="J82" s="33"/>
      <c r="K82" s="33"/>
      <c r="L82" s="33"/>
      <c r="M82" s="33"/>
    </row>
    <row r="83" ht="48.75" customHeight="1">
      <c r="A83" s="8"/>
      <c r="B83" s="8"/>
      <c r="C83" s="8"/>
      <c r="D83" s="8"/>
      <c r="E83" s="32"/>
      <c r="F83" s="32"/>
      <c r="G83" s="37">
        <v>0.0</v>
      </c>
      <c r="H83" s="32"/>
      <c r="I83" s="20" t="s">
        <v>25</v>
      </c>
      <c r="J83" s="39">
        <v>22.0</v>
      </c>
      <c r="K83" s="39">
        <v>29.0</v>
      </c>
      <c r="L83" s="39"/>
      <c r="M83" s="39">
        <v>0.0</v>
      </c>
    </row>
    <row r="84" ht="48.75" customHeight="1">
      <c r="A84" s="8"/>
      <c r="B84" s="8"/>
      <c r="C84" s="8"/>
      <c r="D84" s="8"/>
      <c r="E84" s="33"/>
      <c r="F84" s="33"/>
      <c r="G84" s="33"/>
      <c r="H84" s="33"/>
      <c r="I84" s="34" t="s">
        <v>41</v>
      </c>
      <c r="J84" s="33"/>
      <c r="K84" s="33"/>
      <c r="L84" s="33"/>
      <c r="M84" s="33"/>
    </row>
    <row r="85" ht="48.75" customHeight="1">
      <c r="A85" s="8"/>
      <c r="B85" s="8"/>
      <c r="C85" s="8"/>
      <c r="D85" s="8"/>
      <c r="E85" s="8"/>
      <c r="F85" s="8"/>
      <c r="G85" s="8"/>
      <c r="H85" s="8"/>
      <c r="I85" s="9"/>
      <c r="J85" s="10" t="s">
        <v>2</v>
      </c>
      <c r="M85" s="9"/>
    </row>
    <row r="86" ht="48.75" customHeight="1">
      <c r="A86" s="11" t="s">
        <v>3</v>
      </c>
      <c r="B86" s="11" t="s">
        <v>4</v>
      </c>
      <c r="C86" s="11" t="s">
        <v>5</v>
      </c>
      <c r="E86" s="9"/>
      <c r="F86" s="9"/>
      <c r="G86" s="12" t="s">
        <v>6</v>
      </c>
      <c r="H86" s="13" t="s">
        <v>7</v>
      </c>
      <c r="I86" s="14"/>
      <c r="J86" s="15">
        <v>1.0</v>
      </c>
      <c r="K86" s="15">
        <v>2.0</v>
      </c>
      <c r="L86" s="15">
        <v>3.0</v>
      </c>
      <c r="M86" s="12" t="s">
        <v>8</v>
      </c>
    </row>
    <row r="87" ht="48.75" customHeight="1">
      <c r="A87" s="19">
        <v>1.0</v>
      </c>
      <c r="B87" s="20" t="s">
        <v>15</v>
      </c>
      <c r="C87" s="21" t="s">
        <v>16</v>
      </c>
      <c r="D87" s="14"/>
      <c r="E87" s="22" t="s">
        <v>17</v>
      </c>
      <c r="F87" s="23">
        <v>0.7638888888888888</v>
      </c>
      <c r="G87" s="24"/>
      <c r="H87" s="25" t="s">
        <v>18</v>
      </c>
      <c r="I87" s="20" t="s">
        <v>19</v>
      </c>
      <c r="J87" s="26"/>
      <c r="K87" s="26"/>
      <c r="L87" s="26"/>
      <c r="M87" s="26"/>
    </row>
    <row r="88" ht="48.75" customHeight="1">
      <c r="A88" s="19">
        <v>2.0</v>
      </c>
      <c r="B88" s="20" t="s">
        <v>19</v>
      </c>
      <c r="C88" s="21" t="s">
        <v>20</v>
      </c>
      <c r="D88" s="14"/>
      <c r="E88" s="32"/>
      <c r="F88" s="32"/>
      <c r="G88" s="33"/>
      <c r="H88" s="32"/>
      <c r="I88" s="34" t="s">
        <v>21</v>
      </c>
      <c r="J88" s="33"/>
      <c r="K88" s="33"/>
      <c r="L88" s="33"/>
      <c r="M88" s="33"/>
    </row>
    <row r="89" ht="48.75" customHeight="1">
      <c r="A89" s="19">
        <v>3.0</v>
      </c>
      <c r="B89" s="20" t="s">
        <v>23</v>
      </c>
      <c r="C89" s="21" t="s">
        <v>24</v>
      </c>
      <c r="D89" s="14"/>
      <c r="E89" s="32"/>
      <c r="F89" s="32"/>
      <c r="G89" s="24"/>
      <c r="H89" s="32"/>
      <c r="I89" s="20" t="s">
        <v>23</v>
      </c>
      <c r="J89" s="26"/>
      <c r="K89" s="26"/>
      <c r="L89" s="26"/>
      <c r="M89" s="26"/>
    </row>
    <row r="90" ht="48.75" customHeight="1">
      <c r="A90" s="19">
        <v>4.0</v>
      </c>
      <c r="B90" s="20" t="s">
        <v>26</v>
      </c>
      <c r="C90" s="21" t="s">
        <v>27</v>
      </c>
      <c r="D90" s="14"/>
      <c r="E90" s="33"/>
      <c r="F90" s="33"/>
      <c r="G90" s="33"/>
      <c r="H90" s="33"/>
      <c r="I90" s="34" t="s">
        <v>28</v>
      </c>
      <c r="J90" s="33"/>
      <c r="K90" s="33"/>
      <c r="L90" s="33"/>
      <c r="M90" s="33"/>
    </row>
    <row r="91" ht="48.75" customHeight="1">
      <c r="A91" s="19">
        <v>5.0</v>
      </c>
      <c r="B91" s="20" t="s">
        <v>30</v>
      </c>
      <c r="C91" s="21" t="s">
        <v>31</v>
      </c>
      <c r="D91" s="14"/>
      <c r="E91" s="35" t="s">
        <v>32</v>
      </c>
      <c r="F91" s="36">
        <v>0.7638888888888888</v>
      </c>
      <c r="G91" s="37"/>
      <c r="H91" s="38" t="s">
        <v>33</v>
      </c>
      <c r="I91" s="20" t="s">
        <v>34</v>
      </c>
      <c r="J91" s="39"/>
      <c r="K91" s="39"/>
      <c r="L91" s="39"/>
      <c r="M91" s="39"/>
    </row>
    <row r="92" ht="48.75" customHeight="1">
      <c r="A92" s="19">
        <v>6.0</v>
      </c>
      <c r="B92" s="20" t="s">
        <v>29</v>
      </c>
      <c r="C92" s="21" t="s">
        <v>35</v>
      </c>
      <c r="D92" s="14"/>
      <c r="E92" s="32"/>
      <c r="F92" s="32"/>
      <c r="G92" s="33"/>
      <c r="H92" s="32"/>
      <c r="I92" s="34" t="s">
        <v>36</v>
      </c>
      <c r="J92" s="33"/>
      <c r="K92" s="33"/>
      <c r="L92" s="33"/>
      <c r="M92" s="33"/>
    </row>
    <row r="93" ht="48.75" customHeight="1">
      <c r="A93" s="19">
        <v>7.0</v>
      </c>
      <c r="B93" s="20" t="s">
        <v>22</v>
      </c>
      <c r="C93" s="21" t="s">
        <v>38</v>
      </c>
      <c r="D93" s="14"/>
      <c r="E93" s="32"/>
      <c r="F93" s="32"/>
      <c r="G93" s="37"/>
      <c r="H93" s="32"/>
      <c r="I93" s="20" t="s">
        <v>37</v>
      </c>
      <c r="J93" s="39"/>
      <c r="K93" s="39"/>
      <c r="L93" s="39"/>
      <c r="M93" s="39"/>
    </row>
    <row r="94" ht="48.75" customHeight="1">
      <c r="A94" s="19">
        <v>8.0</v>
      </c>
      <c r="B94" s="20" t="s">
        <v>39</v>
      </c>
      <c r="C94" s="21" t="s">
        <v>40</v>
      </c>
      <c r="D94" s="14"/>
      <c r="E94" s="33"/>
      <c r="F94" s="33"/>
      <c r="G94" s="33"/>
      <c r="H94" s="33"/>
      <c r="I94" s="34" t="s">
        <v>41</v>
      </c>
      <c r="J94" s="33"/>
      <c r="K94" s="33"/>
      <c r="L94" s="33"/>
      <c r="M94" s="33"/>
    </row>
    <row r="95" ht="48.75" customHeight="1">
      <c r="A95" s="19">
        <v>9.0</v>
      </c>
      <c r="B95" s="20" t="s">
        <v>39</v>
      </c>
      <c r="C95" s="21" t="s">
        <v>42</v>
      </c>
      <c r="D95" s="14"/>
      <c r="E95" s="22" t="s">
        <v>17</v>
      </c>
      <c r="F95" s="23">
        <v>0.7986111111111112</v>
      </c>
      <c r="G95" s="24"/>
      <c r="H95" s="25" t="s">
        <v>43</v>
      </c>
      <c r="I95" s="20" t="s">
        <v>29</v>
      </c>
      <c r="J95" s="26"/>
      <c r="K95" s="26"/>
      <c r="L95" s="26"/>
      <c r="M95" s="26"/>
    </row>
    <row r="96" ht="48.75" customHeight="1">
      <c r="A96" s="19">
        <v>10.0</v>
      </c>
      <c r="B96" s="20" t="s">
        <v>44</v>
      </c>
      <c r="C96" s="21" t="s">
        <v>45</v>
      </c>
      <c r="D96" s="14"/>
      <c r="E96" s="32"/>
      <c r="F96" s="32"/>
      <c r="G96" s="33"/>
      <c r="H96" s="32"/>
      <c r="I96" s="34" t="s">
        <v>46</v>
      </c>
      <c r="J96" s="33"/>
      <c r="K96" s="33"/>
      <c r="L96" s="33"/>
      <c r="M96" s="33"/>
    </row>
    <row r="97" ht="48.75" customHeight="1">
      <c r="A97" s="19">
        <v>11.0</v>
      </c>
      <c r="B97" s="20" t="s">
        <v>37</v>
      </c>
      <c r="C97" s="21" t="s">
        <v>47</v>
      </c>
      <c r="D97" s="14"/>
      <c r="E97" s="32"/>
      <c r="F97" s="32"/>
      <c r="G97" s="24"/>
      <c r="H97" s="32"/>
      <c r="I97" s="20" t="s">
        <v>25</v>
      </c>
      <c r="J97" s="26"/>
      <c r="K97" s="26"/>
      <c r="L97" s="26"/>
      <c r="M97" s="26"/>
    </row>
    <row r="98" ht="48.75" customHeight="1">
      <c r="A98" s="19">
        <v>12.0</v>
      </c>
      <c r="B98" s="20" t="s">
        <v>25</v>
      </c>
      <c r="C98" s="21" t="s">
        <v>48</v>
      </c>
      <c r="D98" s="14"/>
      <c r="E98" s="33"/>
      <c r="F98" s="33"/>
      <c r="G98" s="33"/>
      <c r="H98" s="33"/>
      <c r="I98" s="34" t="s">
        <v>49</v>
      </c>
      <c r="J98" s="33"/>
      <c r="K98" s="33"/>
      <c r="L98" s="33"/>
      <c r="M98" s="33"/>
    </row>
    <row r="99" ht="48.75" customHeight="1">
      <c r="A99" s="40" t="s">
        <v>51</v>
      </c>
      <c r="B99" s="34" t="s">
        <v>52</v>
      </c>
      <c r="C99" s="41" t="s">
        <v>53</v>
      </c>
      <c r="D99" s="14"/>
      <c r="E99" s="35" t="s">
        <v>32</v>
      </c>
      <c r="F99" s="36">
        <v>0.7986111111111112</v>
      </c>
      <c r="G99" s="37"/>
      <c r="H99" s="38" t="s">
        <v>54</v>
      </c>
      <c r="I99" s="20" t="s">
        <v>26</v>
      </c>
      <c r="J99" s="39"/>
      <c r="K99" s="39"/>
      <c r="L99" s="39"/>
      <c r="M99" s="39"/>
    </row>
    <row r="100" ht="48.75" customHeight="1">
      <c r="A100" s="40" t="s">
        <v>55</v>
      </c>
      <c r="B100" s="34" t="s">
        <v>46</v>
      </c>
      <c r="C100" s="41" t="s">
        <v>56</v>
      </c>
      <c r="D100" s="14"/>
      <c r="E100" s="32"/>
      <c r="F100" s="32"/>
      <c r="G100" s="33"/>
      <c r="H100" s="32"/>
      <c r="I100" s="34" t="s">
        <v>21</v>
      </c>
      <c r="J100" s="33"/>
      <c r="K100" s="33"/>
      <c r="L100" s="33"/>
      <c r="M100" s="33"/>
    </row>
    <row r="101" ht="48.75" customHeight="1">
      <c r="A101" s="40" t="s">
        <v>57</v>
      </c>
      <c r="B101" s="34" t="s">
        <v>21</v>
      </c>
      <c r="C101" s="41" t="s">
        <v>58</v>
      </c>
      <c r="D101" s="14"/>
      <c r="E101" s="32"/>
      <c r="F101" s="32"/>
      <c r="G101" s="37"/>
      <c r="H101" s="32"/>
      <c r="I101" s="20" t="s">
        <v>50</v>
      </c>
      <c r="J101" s="39"/>
      <c r="K101" s="39"/>
      <c r="L101" s="39"/>
      <c r="M101" s="39"/>
    </row>
    <row r="102" ht="48.75" customHeight="1">
      <c r="A102" s="40" t="s">
        <v>59</v>
      </c>
      <c r="B102" s="34" t="s">
        <v>36</v>
      </c>
      <c r="C102" s="41" t="s">
        <v>60</v>
      </c>
      <c r="D102" s="14"/>
      <c r="E102" s="33"/>
      <c r="F102" s="33"/>
      <c r="G102" s="33"/>
      <c r="H102" s="33"/>
      <c r="I102" s="34" t="s">
        <v>61</v>
      </c>
      <c r="J102" s="33"/>
      <c r="K102" s="33"/>
      <c r="L102" s="33"/>
      <c r="M102" s="33"/>
    </row>
    <row r="103" ht="48.75" customHeight="1">
      <c r="A103" s="40" t="s">
        <v>62</v>
      </c>
      <c r="B103" s="34" t="s">
        <v>49</v>
      </c>
      <c r="C103" s="41" t="s">
        <v>63</v>
      </c>
      <c r="D103" s="14"/>
      <c r="E103" s="22" t="s">
        <v>17</v>
      </c>
      <c r="F103" s="23">
        <v>0.8333333333333334</v>
      </c>
      <c r="G103" s="24"/>
      <c r="H103" s="25" t="s">
        <v>64</v>
      </c>
      <c r="I103" s="20" t="s">
        <v>30</v>
      </c>
      <c r="J103" s="26"/>
      <c r="K103" s="26"/>
      <c r="L103" s="26"/>
      <c r="M103" s="26"/>
    </row>
    <row r="104" ht="48.75" customHeight="1">
      <c r="A104" s="40" t="s">
        <v>65</v>
      </c>
      <c r="B104" s="34" t="s">
        <v>28</v>
      </c>
      <c r="C104" s="41" t="s">
        <v>66</v>
      </c>
      <c r="D104" s="14"/>
      <c r="E104" s="32"/>
      <c r="F104" s="32"/>
      <c r="G104" s="33"/>
      <c r="H104" s="32"/>
      <c r="I104" s="34" t="s">
        <v>52</v>
      </c>
      <c r="J104" s="33"/>
      <c r="K104" s="33"/>
      <c r="L104" s="33"/>
      <c r="M104" s="33"/>
    </row>
    <row r="105" ht="48.75" customHeight="1">
      <c r="A105" s="40" t="s">
        <v>67</v>
      </c>
      <c r="B105" s="34" t="s">
        <v>41</v>
      </c>
      <c r="C105" s="41" t="s">
        <v>68</v>
      </c>
      <c r="D105" s="14"/>
      <c r="E105" s="32"/>
      <c r="F105" s="32"/>
      <c r="G105" s="24"/>
      <c r="H105" s="32"/>
      <c r="I105" s="20" t="s">
        <v>22</v>
      </c>
      <c r="J105" s="26"/>
      <c r="K105" s="26"/>
      <c r="L105" s="26"/>
      <c r="M105" s="26"/>
    </row>
    <row r="106" ht="48.75" customHeight="1">
      <c r="A106" s="40" t="s">
        <v>69</v>
      </c>
      <c r="B106" s="34" t="s">
        <v>61</v>
      </c>
      <c r="C106" s="41" t="s">
        <v>70</v>
      </c>
      <c r="D106" s="14"/>
      <c r="E106" s="33"/>
      <c r="F106" s="33"/>
      <c r="G106" s="33"/>
      <c r="H106" s="33"/>
      <c r="I106" s="34" t="s">
        <v>61</v>
      </c>
      <c r="J106" s="33"/>
      <c r="K106" s="33"/>
      <c r="L106" s="33"/>
      <c r="M106" s="33"/>
    </row>
    <row r="107" ht="48.75" customHeight="1">
      <c r="A107" s="8"/>
      <c r="B107" s="8"/>
      <c r="C107" s="8"/>
      <c r="D107" s="8"/>
      <c r="E107" s="35" t="s">
        <v>32</v>
      </c>
      <c r="F107" s="36">
        <v>0.8333333333333334</v>
      </c>
      <c r="G107" s="37"/>
      <c r="H107" s="38" t="s">
        <v>71</v>
      </c>
      <c r="I107" s="20" t="s">
        <v>15</v>
      </c>
      <c r="J107" s="39"/>
      <c r="K107" s="39"/>
      <c r="L107" s="39"/>
      <c r="M107" s="39"/>
      <c r="N107" s="47"/>
    </row>
    <row r="108" ht="48.75" customHeight="1">
      <c r="A108" s="8"/>
      <c r="B108" s="8"/>
      <c r="C108" s="8"/>
      <c r="D108" s="8"/>
      <c r="E108" s="32"/>
      <c r="F108" s="32"/>
      <c r="G108" s="33"/>
      <c r="H108" s="32"/>
      <c r="I108" s="34" t="s">
        <v>36</v>
      </c>
      <c r="J108" s="33"/>
      <c r="K108" s="33"/>
      <c r="L108" s="33"/>
      <c r="M108" s="33"/>
    </row>
    <row r="109" ht="48.75" customHeight="1">
      <c r="A109" s="8"/>
      <c r="B109" s="8"/>
      <c r="C109" s="8"/>
      <c r="D109" s="8"/>
      <c r="E109" s="32"/>
      <c r="F109" s="32"/>
      <c r="G109" s="37"/>
      <c r="H109" s="32"/>
      <c r="I109" s="20" t="s">
        <v>44</v>
      </c>
      <c r="J109" s="39"/>
      <c r="K109" s="39"/>
      <c r="L109" s="39"/>
      <c r="M109" s="39"/>
    </row>
    <row r="110" ht="48.75" customHeight="1">
      <c r="A110" s="8"/>
      <c r="B110" s="8"/>
      <c r="C110" s="8"/>
      <c r="D110" s="8"/>
      <c r="E110" s="33"/>
      <c r="F110" s="33"/>
      <c r="G110" s="33"/>
      <c r="H110" s="33"/>
      <c r="I110" s="34" t="s">
        <v>49</v>
      </c>
      <c r="J110" s="33"/>
      <c r="K110" s="33"/>
      <c r="L110" s="33"/>
      <c r="M110" s="33"/>
      <c r="N110" s="47"/>
    </row>
    <row r="111" ht="48.75" customHeight="1">
      <c r="A111" s="8"/>
      <c r="B111" s="8"/>
      <c r="C111" s="8"/>
      <c r="D111" s="8"/>
      <c r="E111" s="8"/>
      <c r="F111" s="8"/>
      <c r="G111" s="8"/>
      <c r="H111" s="8"/>
      <c r="I111" s="9"/>
      <c r="J111" s="10" t="s">
        <v>2</v>
      </c>
      <c r="M111" s="9"/>
    </row>
    <row r="112" ht="48.75" customHeight="1">
      <c r="A112" s="11" t="s">
        <v>3</v>
      </c>
      <c r="B112" s="11" t="s">
        <v>4</v>
      </c>
      <c r="C112" s="11" t="s">
        <v>5</v>
      </c>
      <c r="E112" s="9"/>
      <c r="F112" s="9"/>
      <c r="G112" s="12" t="s">
        <v>6</v>
      </c>
      <c r="H112" s="13" t="s">
        <v>94</v>
      </c>
      <c r="I112" s="14"/>
      <c r="J112" s="15">
        <v>1.0</v>
      </c>
      <c r="K112" s="15">
        <v>2.0</v>
      </c>
      <c r="L112" s="15">
        <v>3.0</v>
      </c>
      <c r="M112" s="12" t="s">
        <v>8</v>
      </c>
    </row>
    <row r="113" ht="48.75" customHeight="1">
      <c r="A113" s="19">
        <v>1.0</v>
      </c>
      <c r="B113" s="20" t="s">
        <v>15</v>
      </c>
      <c r="C113" s="21" t="s">
        <v>16</v>
      </c>
      <c r="D113" s="14"/>
      <c r="E113" s="22" t="s">
        <v>17</v>
      </c>
      <c r="F113" s="23">
        <v>0.7638888888888888</v>
      </c>
      <c r="G113" s="24"/>
      <c r="H113" s="25" t="s">
        <v>73</v>
      </c>
      <c r="I113" s="20"/>
      <c r="J113" s="26"/>
      <c r="K113" s="26"/>
      <c r="L113" s="26"/>
      <c r="M113" s="26"/>
    </row>
    <row r="114" ht="48.75" customHeight="1">
      <c r="A114" s="19">
        <v>2.0</v>
      </c>
      <c r="B114" s="20" t="s">
        <v>19</v>
      </c>
      <c r="C114" s="21" t="s">
        <v>20</v>
      </c>
      <c r="D114" s="14"/>
      <c r="E114" s="32"/>
      <c r="F114" s="32"/>
      <c r="G114" s="33"/>
      <c r="H114" s="32"/>
      <c r="I114" s="34"/>
      <c r="J114" s="33"/>
      <c r="K114" s="33"/>
      <c r="L114" s="33"/>
      <c r="M114" s="33"/>
    </row>
    <row r="115" ht="48.75" customHeight="1">
      <c r="A115" s="19">
        <v>3.0</v>
      </c>
      <c r="B115" s="20" t="s">
        <v>23</v>
      </c>
      <c r="C115" s="21" t="s">
        <v>24</v>
      </c>
      <c r="D115" s="14"/>
      <c r="E115" s="32"/>
      <c r="F115" s="32"/>
      <c r="G115" s="24"/>
      <c r="H115" s="32"/>
      <c r="I115" s="20"/>
      <c r="J115" s="26"/>
      <c r="K115" s="26"/>
      <c r="L115" s="26"/>
      <c r="M115" s="26"/>
    </row>
    <row r="116" ht="48.75" customHeight="1">
      <c r="A116" s="19">
        <v>4.0</v>
      </c>
      <c r="B116" s="20" t="s">
        <v>26</v>
      </c>
      <c r="C116" s="21" t="s">
        <v>27</v>
      </c>
      <c r="D116" s="14"/>
      <c r="E116" s="33"/>
      <c r="F116" s="33"/>
      <c r="G116" s="33"/>
      <c r="H116" s="33"/>
      <c r="I116" s="34"/>
      <c r="J116" s="33"/>
      <c r="K116" s="33"/>
      <c r="L116" s="33"/>
      <c r="M116" s="33"/>
    </row>
    <row r="117" ht="48.75" customHeight="1">
      <c r="A117" s="19">
        <v>5.0</v>
      </c>
      <c r="B117" s="20" t="s">
        <v>30</v>
      </c>
      <c r="C117" s="21" t="s">
        <v>31</v>
      </c>
      <c r="D117" s="14"/>
      <c r="E117" s="35" t="s">
        <v>32</v>
      </c>
      <c r="F117" s="36">
        <v>0.7638888888888888</v>
      </c>
      <c r="G117" s="37"/>
      <c r="H117" s="38" t="s">
        <v>74</v>
      </c>
      <c r="I117" s="20"/>
      <c r="J117" s="39"/>
      <c r="K117" s="39"/>
      <c r="L117" s="39"/>
      <c r="M117" s="39"/>
    </row>
    <row r="118" ht="48.75" customHeight="1">
      <c r="A118" s="19">
        <v>6.0</v>
      </c>
      <c r="B118" s="20" t="s">
        <v>29</v>
      </c>
      <c r="C118" s="21" t="s">
        <v>35</v>
      </c>
      <c r="D118" s="14"/>
      <c r="E118" s="32"/>
      <c r="F118" s="32"/>
      <c r="G118" s="33"/>
      <c r="H118" s="32"/>
      <c r="I118" s="34"/>
      <c r="J118" s="33"/>
      <c r="K118" s="33"/>
      <c r="L118" s="33"/>
      <c r="M118" s="33"/>
    </row>
    <row r="119" ht="48.75" customHeight="1">
      <c r="A119" s="19">
        <v>7.0</v>
      </c>
      <c r="B119" s="20" t="s">
        <v>22</v>
      </c>
      <c r="C119" s="21" t="s">
        <v>38</v>
      </c>
      <c r="D119" s="14"/>
      <c r="E119" s="32"/>
      <c r="F119" s="32"/>
      <c r="G119" s="37"/>
      <c r="H119" s="32"/>
      <c r="I119" s="20"/>
      <c r="J119" s="39"/>
      <c r="K119" s="39"/>
      <c r="L119" s="39"/>
      <c r="M119" s="39"/>
    </row>
    <row r="120" ht="48.75" customHeight="1">
      <c r="A120" s="19">
        <v>8.0</v>
      </c>
      <c r="B120" s="20" t="s">
        <v>39</v>
      </c>
      <c r="C120" s="21" t="s">
        <v>40</v>
      </c>
      <c r="D120" s="14"/>
      <c r="E120" s="33"/>
      <c r="F120" s="33"/>
      <c r="G120" s="33"/>
      <c r="H120" s="33"/>
      <c r="I120" s="34"/>
      <c r="J120" s="33"/>
      <c r="K120" s="33"/>
      <c r="L120" s="33"/>
      <c r="M120" s="33"/>
    </row>
    <row r="121" ht="48.75" customHeight="1">
      <c r="A121" s="19">
        <v>9.0</v>
      </c>
      <c r="B121" s="20" t="s">
        <v>39</v>
      </c>
      <c r="C121" s="21" t="s">
        <v>42</v>
      </c>
      <c r="D121" s="14"/>
      <c r="E121" s="22" t="s">
        <v>17</v>
      </c>
      <c r="F121" s="23">
        <v>0.7986111111111112</v>
      </c>
      <c r="G121" s="24"/>
      <c r="H121" s="25" t="s">
        <v>75</v>
      </c>
      <c r="I121" s="20"/>
      <c r="J121" s="26"/>
      <c r="K121" s="26"/>
      <c r="L121" s="26"/>
      <c r="M121" s="26"/>
    </row>
    <row r="122" ht="48.75" customHeight="1">
      <c r="A122" s="19">
        <v>10.0</v>
      </c>
      <c r="B122" s="20" t="s">
        <v>44</v>
      </c>
      <c r="C122" s="21" t="s">
        <v>45</v>
      </c>
      <c r="D122" s="14"/>
      <c r="E122" s="32"/>
      <c r="F122" s="32"/>
      <c r="G122" s="33"/>
      <c r="H122" s="32"/>
      <c r="I122" s="34"/>
      <c r="J122" s="33"/>
      <c r="K122" s="33"/>
      <c r="L122" s="33"/>
      <c r="M122" s="33"/>
    </row>
    <row r="123" ht="48.75" customHeight="1">
      <c r="A123" s="19">
        <v>11.0</v>
      </c>
      <c r="B123" s="20" t="s">
        <v>37</v>
      </c>
      <c r="C123" s="21" t="s">
        <v>47</v>
      </c>
      <c r="D123" s="14"/>
      <c r="E123" s="32"/>
      <c r="F123" s="32"/>
      <c r="G123" s="24"/>
      <c r="H123" s="32"/>
      <c r="I123" s="20"/>
      <c r="J123" s="26"/>
      <c r="K123" s="26"/>
      <c r="L123" s="26"/>
      <c r="M123" s="26"/>
    </row>
    <row r="124" ht="48.75" customHeight="1">
      <c r="A124" s="19">
        <v>12.0</v>
      </c>
      <c r="B124" s="20" t="s">
        <v>25</v>
      </c>
      <c r="C124" s="21" t="s">
        <v>48</v>
      </c>
      <c r="D124" s="14"/>
      <c r="E124" s="33"/>
      <c r="F124" s="33"/>
      <c r="G124" s="33"/>
      <c r="H124" s="33"/>
      <c r="I124" s="34"/>
      <c r="J124" s="33"/>
      <c r="K124" s="33"/>
      <c r="L124" s="33"/>
      <c r="M124" s="33"/>
    </row>
    <row r="125" ht="48.75" customHeight="1">
      <c r="A125" s="40" t="s">
        <v>51</v>
      </c>
      <c r="B125" s="34" t="s">
        <v>52</v>
      </c>
      <c r="C125" s="41" t="s">
        <v>53</v>
      </c>
      <c r="D125" s="14"/>
      <c r="E125" s="35" t="s">
        <v>32</v>
      </c>
      <c r="F125" s="36">
        <v>0.7986111111111112</v>
      </c>
      <c r="G125" s="37"/>
      <c r="H125" s="38" t="s">
        <v>76</v>
      </c>
      <c r="I125" s="20"/>
      <c r="J125" s="39"/>
      <c r="K125" s="39"/>
      <c r="L125" s="39"/>
      <c r="M125" s="39"/>
    </row>
    <row r="126" ht="48.75" customHeight="1">
      <c r="A126" s="40" t="s">
        <v>55</v>
      </c>
      <c r="B126" s="34" t="s">
        <v>46</v>
      </c>
      <c r="C126" s="41" t="s">
        <v>56</v>
      </c>
      <c r="D126" s="14"/>
      <c r="E126" s="32"/>
      <c r="F126" s="32"/>
      <c r="G126" s="33"/>
      <c r="H126" s="32"/>
      <c r="I126" s="34"/>
      <c r="J126" s="33"/>
      <c r="K126" s="33"/>
      <c r="L126" s="33"/>
      <c r="M126" s="33"/>
    </row>
    <row r="127" ht="48.75" customHeight="1">
      <c r="A127" s="40" t="s">
        <v>57</v>
      </c>
      <c r="B127" s="34" t="s">
        <v>21</v>
      </c>
      <c r="C127" s="41" t="s">
        <v>58</v>
      </c>
      <c r="D127" s="14"/>
      <c r="E127" s="32"/>
      <c r="F127" s="32"/>
      <c r="G127" s="37"/>
      <c r="H127" s="32"/>
      <c r="I127" s="20"/>
      <c r="J127" s="39"/>
      <c r="K127" s="39"/>
      <c r="L127" s="39"/>
      <c r="M127" s="39"/>
    </row>
    <row r="128" ht="48.75" customHeight="1">
      <c r="A128" s="40" t="s">
        <v>59</v>
      </c>
      <c r="B128" s="34" t="s">
        <v>36</v>
      </c>
      <c r="C128" s="41" t="s">
        <v>60</v>
      </c>
      <c r="D128" s="14"/>
      <c r="E128" s="33"/>
      <c r="F128" s="33"/>
      <c r="G128" s="33"/>
      <c r="H128" s="33"/>
      <c r="I128" s="34"/>
      <c r="J128" s="33"/>
      <c r="K128" s="33"/>
      <c r="L128" s="33"/>
      <c r="M128" s="33"/>
    </row>
    <row r="129" ht="48.75" customHeight="1">
      <c r="A129" s="40" t="s">
        <v>62</v>
      </c>
      <c r="B129" s="34" t="s">
        <v>49</v>
      </c>
      <c r="C129" s="41" t="s">
        <v>63</v>
      </c>
      <c r="D129" s="14"/>
      <c r="E129" s="22" t="s">
        <v>17</v>
      </c>
      <c r="F129" s="23">
        <v>0.8333333333333334</v>
      </c>
      <c r="G129" s="24"/>
      <c r="H129" s="25" t="s">
        <v>77</v>
      </c>
      <c r="I129" s="20"/>
      <c r="J129" s="26"/>
      <c r="K129" s="26"/>
      <c r="L129" s="26"/>
      <c r="M129" s="26"/>
    </row>
    <row r="130" ht="48.75" customHeight="1">
      <c r="A130" s="40" t="s">
        <v>65</v>
      </c>
      <c r="B130" s="34" t="s">
        <v>28</v>
      </c>
      <c r="C130" s="41" t="s">
        <v>66</v>
      </c>
      <c r="D130" s="14"/>
      <c r="E130" s="32"/>
      <c r="F130" s="32"/>
      <c r="G130" s="33"/>
      <c r="H130" s="32"/>
      <c r="I130" s="34"/>
      <c r="J130" s="33"/>
      <c r="K130" s="33"/>
      <c r="L130" s="33"/>
      <c r="M130" s="33"/>
    </row>
    <row r="131" ht="48.75" customHeight="1">
      <c r="A131" s="40" t="s">
        <v>67</v>
      </c>
      <c r="B131" s="34" t="s">
        <v>41</v>
      </c>
      <c r="C131" s="41" t="s">
        <v>68</v>
      </c>
      <c r="D131" s="14"/>
      <c r="E131" s="32"/>
      <c r="F131" s="32"/>
      <c r="G131" s="24"/>
      <c r="H131" s="32"/>
      <c r="I131" s="20"/>
      <c r="J131" s="26"/>
      <c r="K131" s="26"/>
      <c r="L131" s="26"/>
      <c r="M131" s="26"/>
    </row>
    <row r="132" ht="48.75" customHeight="1">
      <c r="A132" s="40" t="s">
        <v>69</v>
      </c>
      <c r="B132" s="34" t="s">
        <v>39</v>
      </c>
      <c r="C132" s="41" t="s">
        <v>70</v>
      </c>
      <c r="D132" s="14"/>
      <c r="E132" s="33"/>
      <c r="F132" s="33"/>
      <c r="G132" s="33"/>
      <c r="H132" s="33"/>
      <c r="I132" s="34"/>
      <c r="J132" s="33"/>
      <c r="K132" s="33"/>
      <c r="L132" s="33"/>
      <c r="M132" s="33"/>
    </row>
    <row r="133" ht="48.75" customHeight="1">
      <c r="A133" s="8"/>
      <c r="B133" s="8"/>
      <c r="C133" s="8"/>
      <c r="D133" s="8"/>
      <c r="E133" s="35" t="s">
        <v>32</v>
      </c>
      <c r="F133" s="36">
        <v>0.8333333333333334</v>
      </c>
      <c r="G133" s="37"/>
      <c r="H133" s="38" t="s">
        <v>78</v>
      </c>
      <c r="I133" s="20"/>
      <c r="J133" s="39"/>
      <c r="K133" s="39"/>
      <c r="L133" s="39"/>
      <c r="M133" s="39"/>
    </row>
    <row r="134" ht="48.75" customHeight="1">
      <c r="A134" s="8"/>
      <c r="B134" s="8"/>
      <c r="C134" s="8"/>
      <c r="D134" s="8"/>
      <c r="E134" s="32"/>
      <c r="F134" s="32"/>
      <c r="G134" s="33"/>
      <c r="H134" s="32"/>
      <c r="I134" s="34"/>
      <c r="J134" s="33"/>
      <c r="K134" s="33"/>
      <c r="L134" s="33"/>
      <c r="M134" s="33"/>
    </row>
    <row r="135" ht="48.75" customHeight="1">
      <c r="A135" s="8"/>
      <c r="B135" s="8"/>
      <c r="C135" s="8"/>
      <c r="D135" s="8"/>
      <c r="E135" s="32"/>
      <c r="F135" s="32"/>
      <c r="G135" s="37"/>
      <c r="H135" s="32"/>
      <c r="I135" s="20"/>
      <c r="J135" s="39"/>
      <c r="K135" s="39"/>
      <c r="L135" s="39"/>
      <c r="M135" s="39"/>
    </row>
    <row r="136" ht="48.75" customHeight="1">
      <c r="A136" s="8"/>
      <c r="B136" s="8"/>
      <c r="C136" s="8"/>
      <c r="D136" s="8"/>
      <c r="E136" s="33"/>
      <c r="F136" s="33"/>
      <c r="G136" s="33"/>
      <c r="H136" s="33"/>
      <c r="I136" s="34"/>
      <c r="J136" s="33"/>
      <c r="K136" s="33"/>
      <c r="L136" s="33"/>
      <c r="M136" s="33"/>
    </row>
    <row r="137" ht="48.75" customHeight="1">
      <c r="A137" s="8"/>
      <c r="B137" s="8"/>
      <c r="C137" s="8"/>
      <c r="D137" s="8"/>
      <c r="E137" s="8"/>
      <c r="F137" s="8"/>
      <c r="G137" s="8"/>
      <c r="H137" s="8"/>
      <c r="I137" s="9"/>
      <c r="J137" s="10" t="s">
        <v>2</v>
      </c>
      <c r="M137" s="9"/>
    </row>
    <row r="138" ht="48.75" customHeight="1">
      <c r="A138" s="11" t="s">
        <v>3</v>
      </c>
      <c r="B138" s="11" t="s">
        <v>4</v>
      </c>
      <c r="C138" s="11" t="s">
        <v>5</v>
      </c>
      <c r="E138" s="9"/>
      <c r="F138" s="9"/>
      <c r="G138" s="12" t="s">
        <v>6</v>
      </c>
      <c r="H138" s="13" t="s">
        <v>94</v>
      </c>
      <c r="I138" s="14"/>
      <c r="J138" s="15">
        <v>1.0</v>
      </c>
      <c r="K138" s="15">
        <v>2.0</v>
      </c>
      <c r="L138" s="15">
        <v>3.0</v>
      </c>
      <c r="M138" s="12" t="s">
        <v>8</v>
      </c>
    </row>
    <row r="139" ht="48.75" customHeight="1">
      <c r="A139" s="19">
        <v>1.0</v>
      </c>
      <c r="B139" s="20" t="s">
        <v>15</v>
      </c>
      <c r="C139" s="21" t="s">
        <v>16</v>
      </c>
      <c r="D139" s="14"/>
      <c r="E139" s="22" t="s">
        <v>17</v>
      </c>
      <c r="F139" s="23">
        <v>0.7638888888888888</v>
      </c>
      <c r="G139" s="24"/>
      <c r="H139" s="25" t="s">
        <v>73</v>
      </c>
      <c r="I139" s="20"/>
      <c r="J139" s="26"/>
      <c r="K139" s="26"/>
      <c r="L139" s="26"/>
      <c r="M139" s="26"/>
    </row>
    <row r="140" ht="48.75" customHeight="1">
      <c r="A140" s="19">
        <v>2.0</v>
      </c>
      <c r="B140" s="20" t="s">
        <v>19</v>
      </c>
      <c r="C140" s="21" t="s">
        <v>20</v>
      </c>
      <c r="D140" s="14"/>
      <c r="E140" s="32"/>
      <c r="F140" s="32"/>
      <c r="G140" s="33"/>
      <c r="H140" s="32"/>
      <c r="I140" s="34"/>
      <c r="J140" s="33"/>
      <c r="K140" s="33"/>
      <c r="L140" s="33"/>
      <c r="M140" s="33"/>
    </row>
    <row r="141" ht="48.75" customHeight="1">
      <c r="A141" s="19">
        <v>3.0</v>
      </c>
      <c r="B141" s="20" t="s">
        <v>23</v>
      </c>
      <c r="C141" s="21" t="s">
        <v>24</v>
      </c>
      <c r="D141" s="14"/>
      <c r="E141" s="32"/>
      <c r="F141" s="32"/>
      <c r="G141" s="24"/>
      <c r="H141" s="32"/>
      <c r="I141" s="20"/>
      <c r="J141" s="26"/>
      <c r="K141" s="26"/>
      <c r="L141" s="26"/>
      <c r="M141" s="26"/>
    </row>
    <row r="142" ht="48.75" customHeight="1">
      <c r="A142" s="19">
        <v>4.0</v>
      </c>
      <c r="B142" s="20" t="s">
        <v>26</v>
      </c>
      <c r="C142" s="21" t="s">
        <v>27</v>
      </c>
      <c r="D142" s="14"/>
      <c r="E142" s="33"/>
      <c r="F142" s="33"/>
      <c r="G142" s="33"/>
      <c r="H142" s="33"/>
      <c r="I142" s="34"/>
      <c r="J142" s="33"/>
      <c r="K142" s="33"/>
      <c r="L142" s="33"/>
      <c r="M142" s="33"/>
    </row>
    <row r="143" ht="48.75" customHeight="1">
      <c r="A143" s="19">
        <v>5.0</v>
      </c>
      <c r="B143" s="20" t="s">
        <v>30</v>
      </c>
      <c r="C143" s="21" t="s">
        <v>31</v>
      </c>
      <c r="D143" s="14"/>
      <c r="E143" s="35" t="s">
        <v>32</v>
      </c>
      <c r="F143" s="36">
        <v>0.7638888888888888</v>
      </c>
      <c r="G143" s="37"/>
      <c r="H143" s="38" t="s">
        <v>74</v>
      </c>
      <c r="I143" s="20"/>
      <c r="J143" s="39"/>
      <c r="K143" s="39"/>
      <c r="L143" s="39"/>
      <c r="M143" s="39"/>
    </row>
    <row r="144" ht="48.75" customHeight="1">
      <c r="A144" s="19">
        <v>6.0</v>
      </c>
      <c r="B144" s="20" t="s">
        <v>29</v>
      </c>
      <c r="C144" s="21" t="s">
        <v>35</v>
      </c>
      <c r="D144" s="14"/>
      <c r="E144" s="32"/>
      <c r="F144" s="32"/>
      <c r="G144" s="33"/>
      <c r="H144" s="32"/>
      <c r="I144" s="34"/>
      <c r="J144" s="33"/>
      <c r="K144" s="33"/>
      <c r="L144" s="33"/>
      <c r="M144" s="33"/>
    </row>
    <row r="145" ht="48.75" customHeight="1">
      <c r="A145" s="19">
        <v>7.0</v>
      </c>
      <c r="B145" s="20" t="s">
        <v>22</v>
      </c>
      <c r="C145" s="21" t="s">
        <v>38</v>
      </c>
      <c r="D145" s="14"/>
      <c r="E145" s="32"/>
      <c r="F145" s="32"/>
      <c r="G145" s="37"/>
      <c r="H145" s="32"/>
      <c r="I145" s="20"/>
      <c r="J145" s="39"/>
      <c r="K145" s="39"/>
      <c r="L145" s="39"/>
      <c r="M145" s="39"/>
    </row>
    <row r="146" ht="48.75" customHeight="1">
      <c r="A146" s="19">
        <v>8.0</v>
      </c>
      <c r="B146" s="20" t="s">
        <v>39</v>
      </c>
      <c r="C146" s="21" t="s">
        <v>40</v>
      </c>
      <c r="D146" s="14"/>
      <c r="E146" s="33"/>
      <c r="F146" s="33"/>
      <c r="G146" s="33"/>
      <c r="H146" s="33"/>
      <c r="I146" s="34"/>
      <c r="J146" s="33"/>
      <c r="K146" s="33"/>
      <c r="L146" s="33"/>
      <c r="M146" s="33"/>
    </row>
    <row r="147" ht="48.75" customHeight="1">
      <c r="A147" s="19">
        <v>9.0</v>
      </c>
      <c r="B147" s="20" t="s">
        <v>39</v>
      </c>
      <c r="C147" s="21" t="s">
        <v>42</v>
      </c>
      <c r="D147" s="14"/>
      <c r="E147" s="22" t="s">
        <v>17</v>
      </c>
      <c r="F147" s="23">
        <v>0.7986111111111112</v>
      </c>
      <c r="G147" s="24"/>
      <c r="H147" s="25" t="s">
        <v>75</v>
      </c>
      <c r="I147" s="20"/>
      <c r="J147" s="26"/>
      <c r="K147" s="26"/>
      <c r="L147" s="26"/>
      <c r="M147" s="26"/>
    </row>
    <row r="148" ht="48.75" customHeight="1">
      <c r="A148" s="19">
        <v>10.0</v>
      </c>
      <c r="B148" s="20" t="s">
        <v>44</v>
      </c>
      <c r="C148" s="21" t="s">
        <v>45</v>
      </c>
      <c r="D148" s="14"/>
      <c r="E148" s="32"/>
      <c r="F148" s="32"/>
      <c r="G148" s="33"/>
      <c r="H148" s="32"/>
      <c r="I148" s="34"/>
      <c r="J148" s="33"/>
      <c r="K148" s="33"/>
      <c r="L148" s="33"/>
      <c r="M148" s="33"/>
    </row>
    <row r="149" ht="48.75" customHeight="1">
      <c r="A149" s="19">
        <v>11.0</v>
      </c>
      <c r="B149" s="20" t="s">
        <v>37</v>
      </c>
      <c r="C149" s="21" t="s">
        <v>47</v>
      </c>
      <c r="D149" s="14"/>
      <c r="E149" s="32"/>
      <c r="F149" s="32"/>
      <c r="G149" s="24"/>
      <c r="H149" s="32"/>
      <c r="I149" s="20"/>
      <c r="J149" s="26"/>
      <c r="K149" s="26"/>
      <c r="L149" s="26"/>
      <c r="M149" s="26"/>
    </row>
    <row r="150" ht="48.75" customHeight="1">
      <c r="A150" s="19">
        <v>12.0</v>
      </c>
      <c r="B150" s="20" t="s">
        <v>25</v>
      </c>
      <c r="C150" s="21" t="s">
        <v>48</v>
      </c>
      <c r="D150" s="14"/>
      <c r="E150" s="33"/>
      <c r="F150" s="33"/>
      <c r="G150" s="33"/>
      <c r="H150" s="33"/>
      <c r="I150" s="34"/>
      <c r="J150" s="33"/>
      <c r="K150" s="33"/>
      <c r="L150" s="33"/>
      <c r="M150" s="33"/>
    </row>
    <row r="151" ht="48.75" customHeight="1">
      <c r="A151" s="40" t="s">
        <v>51</v>
      </c>
      <c r="B151" s="34" t="s">
        <v>52</v>
      </c>
      <c r="C151" s="41" t="s">
        <v>53</v>
      </c>
      <c r="D151" s="14"/>
      <c r="E151" s="35" t="s">
        <v>32</v>
      </c>
      <c r="F151" s="36">
        <v>0.7986111111111112</v>
      </c>
      <c r="G151" s="37"/>
      <c r="H151" s="38" t="s">
        <v>76</v>
      </c>
      <c r="I151" s="20"/>
      <c r="J151" s="39"/>
      <c r="K151" s="39"/>
      <c r="L151" s="39"/>
      <c r="M151" s="39"/>
    </row>
    <row r="152" ht="48.75" customHeight="1">
      <c r="A152" s="40" t="s">
        <v>55</v>
      </c>
      <c r="B152" s="34" t="s">
        <v>46</v>
      </c>
      <c r="C152" s="41" t="s">
        <v>56</v>
      </c>
      <c r="D152" s="14"/>
      <c r="E152" s="32"/>
      <c r="F152" s="32"/>
      <c r="G152" s="33"/>
      <c r="H152" s="32"/>
      <c r="I152" s="34"/>
      <c r="J152" s="33"/>
      <c r="K152" s="33"/>
      <c r="L152" s="33"/>
      <c r="M152" s="33"/>
    </row>
    <row r="153" ht="48.75" customHeight="1">
      <c r="A153" s="40" t="s">
        <v>57</v>
      </c>
      <c r="B153" s="34" t="s">
        <v>21</v>
      </c>
      <c r="C153" s="41" t="s">
        <v>58</v>
      </c>
      <c r="D153" s="14"/>
      <c r="E153" s="32"/>
      <c r="F153" s="32"/>
      <c r="G153" s="37"/>
      <c r="H153" s="32"/>
      <c r="I153" s="20"/>
      <c r="J153" s="39"/>
      <c r="K153" s="39"/>
      <c r="L153" s="39"/>
      <c r="M153" s="39"/>
    </row>
    <row r="154" ht="48.75" customHeight="1">
      <c r="A154" s="40" t="s">
        <v>59</v>
      </c>
      <c r="B154" s="34" t="s">
        <v>36</v>
      </c>
      <c r="C154" s="41" t="s">
        <v>60</v>
      </c>
      <c r="D154" s="14"/>
      <c r="E154" s="33"/>
      <c r="F154" s="33"/>
      <c r="G154" s="33"/>
      <c r="H154" s="33"/>
      <c r="I154" s="34"/>
      <c r="J154" s="33"/>
      <c r="K154" s="33"/>
      <c r="L154" s="33"/>
      <c r="M154" s="33"/>
    </row>
    <row r="155" ht="48.75" customHeight="1">
      <c r="A155" s="40" t="s">
        <v>62</v>
      </c>
      <c r="B155" s="34" t="s">
        <v>49</v>
      </c>
      <c r="C155" s="41" t="s">
        <v>63</v>
      </c>
      <c r="D155" s="14"/>
      <c r="E155" s="22" t="s">
        <v>17</v>
      </c>
      <c r="F155" s="23">
        <v>0.8333333333333334</v>
      </c>
      <c r="G155" s="24"/>
      <c r="H155" s="25" t="s">
        <v>77</v>
      </c>
      <c r="I155" s="20"/>
      <c r="J155" s="26"/>
      <c r="K155" s="26"/>
      <c r="L155" s="26"/>
      <c r="M155" s="26"/>
    </row>
    <row r="156" ht="48.75" customHeight="1">
      <c r="A156" s="40" t="s">
        <v>65</v>
      </c>
      <c r="B156" s="34" t="s">
        <v>28</v>
      </c>
      <c r="C156" s="41" t="s">
        <v>66</v>
      </c>
      <c r="D156" s="14"/>
      <c r="E156" s="32"/>
      <c r="F156" s="32"/>
      <c r="G156" s="33"/>
      <c r="H156" s="32"/>
      <c r="I156" s="34"/>
      <c r="J156" s="33"/>
      <c r="K156" s="33"/>
      <c r="L156" s="33"/>
      <c r="M156" s="33"/>
    </row>
    <row r="157" ht="48.75" customHeight="1">
      <c r="A157" s="40" t="s">
        <v>67</v>
      </c>
      <c r="B157" s="34" t="s">
        <v>41</v>
      </c>
      <c r="C157" s="41" t="s">
        <v>68</v>
      </c>
      <c r="D157" s="14"/>
      <c r="E157" s="32"/>
      <c r="F157" s="32"/>
      <c r="G157" s="24"/>
      <c r="H157" s="32"/>
      <c r="I157" s="20"/>
      <c r="J157" s="26"/>
      <c r="K157" s="26"/>
      <c r="L157" s="26"/>
      <c r="M157" s="26"/>
    </row>
    <row r="158" ht="48.75" customHeight="1">
      <c r="A158" s="40" t="s">
        <v>69</v>
      </c>
      <c r="B158" s="34" t="s">
        <v>39</v>
      </c>
      <c r="C158" s="41" t="s">
        <v>70</v>
      </c>
      <c r="D158" s="14"/>
      <c r="E158" s="33"/>
      <c r="F158" s="33"/>
      <c r="G158" s="33"/>
      <c r="H158" s="33"/>
      <c r="I158" s="34"/>
      <c r="J158" s="33"/>
      <c r="K158" s="33"/>
      <c r="L158" s="33"/>
      <c r="M158" s="33"/>
    </row>
    <row r="159" ht="48.75" customHeight="1">
      <c r="A159" s="8"/>
      <c r="B159" s="8"/>
      <c r="C159" s="8"/>
      <c r="D159" s="8"/>
      <c r="E159" s="35" t="s">
        <v>32</v>
      </c>
      <c r="F159" s="36">
        <v>0.8333333333333334</v>
      </c>
      <c r="G159" s="37"/>
      <c r="H159" s="38" t="s">
        <v>78</v>
      </c>
      <c r="I159" s="20"/>
      <c r="J159" s="39"/>
      <c r="K159" s="39"/>
      <c r="L159" s="39"/>
      <c r="M159" s="39"/>
    </row>
    <row r="160" ht="48.75" customHeight="1">
      <c r="A160" s="8"/>
      <c r="B160" s="8"/>
      <c r="C160" s="8"/>
      <c r="D160" s="8"/>
      <c r="E160" s="32"/>
      <c r="F160" s="32"/>
      <c r="G160" s="33"/>
      <c r="H160" s="32"/>
      <c r="I160" s="34"/>
      <c r="J160" s="33"/>
      <c r="K160" s="33"/>
      <c r="L160" s="33"/>
      <c r="M160" s="33"/>
    </row>
    <row r="161" ht="48.75" customHeight="1">
      <c r="A161" s="8"/>
      <c r="B161" s="8"/>
      <c r="C161" s="8"/>
      <c r="D161" s="8"/>
      <c r="E161" s="32"/>
      <c r="F161" s="32"/>
      <c r="G161" s="37"/>
      <c r="H161" s="32"/>
      <c r="I161" s="20"/>
      <c r="J161" s="39"/>
      <c r="K161" s="39"/>
      <c r="L161" s="39"/>
      <c r="M161" s="39"/>
    </row>
    <row r="162" ht="48.75" customHeight="1">
      <c r="A162" s="8"/>
      <c r="B162" s="8"/>
      <c r="C162" s="8"/>
      <c r="D162" s="8"/>
      <c r="E162" s="33"/>
      <c r="F162" s="33"/>
      <c r="G162" s="33"/>
      <c r="H162" s="33"/>
      <c r="I162" s="34"/>
      <c r="J162" s="33"/>
      <c r="K162" s="33"/>
      <c r="L162" s="33"/>
      <c r="M162" s="33"/>
    </row>
    <row r="163" ht="48.75" customHeight="1">
      <c r="A163" s="8"/>
      <c r="B163" s="8"/>
      <c r="C163" s="8"/>
      <c r="D163" s="8"/>
      <c r="E163" s="8"/>
      <c r="F163" s="8"/>
      <c r="G163" s="8"/>
      <c r="H163" s="8"/>
      <c r="I163" s="9"/>
      <c r="J163" s="10" t="s">
        <v>2</v>
      </c>
      <c r="M163" s="9"/>
    </row>
    <row r="164" ht="48.75" customHeight="1">
      <c r="A164" s="11" t="s">
        <v>3</v>
      </c>
      <c r="B164" s="11" t="s">
        <v>4</v>
      </c>
      <c r="C164" s="11" t="s">
        <v>5</v>
      </c>
      <c r="E164" s="9"/>
      <c r="F164" s="9"/>
      <c r="G164" s="12" t="s">
        <v>6</v>
      </c>
      <c r="H164" s="13" t="s">
        <v>94</v>
      </c>
      <c r="I164" s="14"/>
      <c r="J164" s="15">
        <v>1.0</v>
      </c>
      <c r="K164" s="15">
        <v>2.0</v>
      </c>
      <c r="L164" s="15">
        <v>3.0</v>
      </c>
      <c r="M164" s="12" t="s">
        <v>8</v>
      </c>
    </row>
    <row r="165" ht="48.75" customHeight="1">
      <c r="A165" s="19">
        <v>1.0</v>
      </c>
      <c r="B165" s="20" t="s">
        <v>15</v>
      </c>
      <c r="C165" s="21" t="s">
        <v>16</v>
      </c>
      <c r="D165" s="14"/>
      <c r="E165" s="22" t="s">
        <v>17</v>
      </c>
      <c r="F165" s="23">
        <v>0.7638888888888888</v>
      </c>
      <c r="G165" s="24"/>
      <c r="H165" s="25" t="s">
        <v>73</v>
      </c>
      <c r="I165" s="61"/>
      <c r="J165" s="26"/>
      <c r="K165" s="26"/>
      <c r="L165" s="26"/>
      <c r="M165" s="26"/>
    </row>
    <row r="166" ht="48.75" customHeight="1">
      <c r="A166" s="19">
        <v>2.0</v>
      </c>
      <c r="B166" s="20" t="s">
        <v>19</v>
      </c>
      <c r="C166" s="21" t="s">
        <v>20</v>
      </c>
      <c r="D166" s="14"/>
      <c r="E166" s="32"/>
      <c r="F166" s="32"/>
      <c r="G166" s="33"/>
      <c r="H166" s="32"/>
      <c r="I166" s="61"/>
      <c r="J166" s="33"/>
      <c r="K166" s="33"/>
      <c r="L166" s="33"/>
      <c r="M166" s="33"/>
    </row>
    <row r="167" ht="48.75" customHeight="1">
      <c r="A167" s="19">
        <v>3.0</v>
      </c>
      <c r="B167" s="20" t="s">
        <v>23</v>
      </c>
      <c r="C167" s="21" t="s">
        <v>24</v>
      </c>
      <c r="D167" s="14"/>
      <c r="E167" s="32"/>
      <c r="F167" s="32"/>
      <c r="G167" s="24"/>
      <c r="H167" s="32"/>
      <c r="I167" s="61"/>
      <c r="J167" s="26"/>
      <c r="K167" s="26"/>
      <c r="L167" s="26"/>
      <c r="M167" s="26"/>
    </row>
    <row r="168" ht="48.75" customHeight="1">
      <c r="A168" s="19">
        <v>4.0</v>
      </c>
      <c r="B168" s="20" t="s">
        <v>26</v>
      </c>
      <c r="C168" s="21" t="s">
        <v>27</v>
      </c>
      <c r="D168" s="14"/>
      <c r="E168" s="33"/>
      <c r="F168" s="33"/>
      <c r="G168" s="33"/>
      <c r="H168" s="33"/>
      <c r="I168" s="61"/>
      <c r="J168" s="33"/>
      <c r="K168" s="33"/>
      <c r="L168" s="33"/>
      <c r="M168" s="33"/>
    </row>
    <row r="169" ht="48.75" customHeight="1">
      <c r="A169" s="19">
        <v>5.0</v>
      </c>
      <c r="B169" s="20" t="s">
        <v>30</v>
      </c>
      <c r="C169" s="21" t="s">
        <v>31</v>
      </c>
      <c r="D169" s="14"/>
      <c r="E169" s="35" t="s">
        <v>32</v>
      </c>
      <c r="F169" s="36">
        <v>0.7638888888888888</v>
      </c>
      <c r="G169" s="37"/>
      <c r="H169" s="38" t="s">
        <v>74</v>
      </c>
      <c r="I169" s="62"/>
      <c r="J169" s="39"/>
      <c r="K169" s="39"/>
      <c r="L169" s="39"/>
      <c r="M169" s="39"/>
    </row>
    <row r="170" ht="48.75" customHeight="1">
      <c r="A170" s="19">
        <v>6.0</v>
      </c>
      <c r="B170" s="20" t="s">
        <v>29</v>
      </c>
      <c r="C170" s="21" t="s">
        <v>35</v>
      </c>
      <c r="D170" s="14"/>
      <c r="E170" s="32"/>
      <c r="F170" s="32"/>
      <c r="G170" s="33"/>
      <c r="H170" s="32"/>
      <c r="I170" s="62"/>
      <c r="J170" s="33"/>
      <c r="K170" s="33"/>
      <c r="L170" s="33"/>
      <c r="M170" s="33"/>
    </row>
    <row r="171" ht="48.75" customHeight="1">
      <c r="A171" s="19">
        <v>7.0</v>
      </c>
      <c r="B171" s="20" t="s">
        <v>22</v>
      </c>
      <c r="C171" s="21" t="s">
        <v>38</v>
      </c>
      <c r="D171" s="14"/>
      <c r="E171" s="32"/>
      <c r="F171" s="32"/>
      <c r="G171" s="37"/>
      <c r="H171" s="32"/>
      <c r="I171" s="62"/>
      <c r="J171" s="39"/>
      <c r="K171" s="39"/>
      <c r="L171" s="39"/>
      <c r="M171" s="39"/>
    </row>
    <row r="172" ht="48.75" customHeight="1">
      <c r="A172" s="19">
        <v>8.0</v>
      </c>
      <c r="B172" s="20" t="s">
        <v>39</v>
      </c>
      <c r="C172" s="21" t="s">
        <v>40</v>
      </c>
      <c r="D172" s="14"/>
      <c r="E172" s="33"/>
      <c r="F172" s="33"/>
      <c r="G172" s="33"/>
      <c r="H172" s="33"/>
      <c r="I172" s="62"/>
      <c r="J172" s="33"/>
      <c r="K172" s="33"/>
      <c r="L172" s="33"/>
      <c r="M172" s="33"/>
    </row>
    <row r="173" ht="48.75" customHeight="1">
      <c r="A173" s="19">
        <v>9.0</v>
      </c>
      <c r="B173" s="20" t="s">
        <v>39</v>
      </c>
      <c r="C173" s="21" t="s">
        <v>42</v>
      </c>
      <c r="D173" s="14"/>
      <c r="E173" s="22" t="s">
        <v>17</v>
      </c>
      <c r="F173" s="23">
        <v>0.7986111111111112</v>
      </c>
      <c r="G173" s="24"/>
      <c r="H173" s="25" t="s">
        <v>75</v>
      </c>
      <c r="I173" s="61"/>
      <c r="J173" s="26"/>
      <c r="K173" s="26"/>
      <c r="L173" s="26"/>
      <c r="M173" s="26"/>
    </row>
    <row r="174" ht="48.75" customHeight="1">
      <c r="A174" s="19">
        <v>10.0</v>
      </c>
      <c r="B174" s="20" t="s">
        <v>44</v>
      </c>
      <c r="C174" s="21" t="s">
        <v>45</v>
      </c>
      <c r="D174" s="14"/>
      <c r="E174" s="32"/>
      <c r="F174" s="32"/>
      <c r="G174" s="33"/>
      <c r="H174" s="32"/>
      <c r="I174" s="61"/>
      <c r="J174" s="33"/>
      <c r="K174" s="33"/>
      <c r="L174" s="33"/>
      <c r="M174" s="33"/>
    </row>
    <row r="175" ht="48.75" customHeight="1">
      <c r="A175" s="19">
        <v>11.0</v>
      </c>
      <c r="B175" s="20" t="s">
        <v>37</v>
      </c>
      <c r="C175" s="21" t="s">
        <v>47</v>
      </c>
      <c r="D175" s="14"/>
      <c r="E175" s="32"/>
      <c r="F175" s="32"/>
      <c r="G175" s="24"/>
      <c r="H175" s="32"/>
      <c r="I175" s="61"/>
      <c r="J175" s="26"/>
      <c r="K175" s="26"/>
      <c r="L175" s="26"/>
      <c r="M175" s="26"/>
    </row>
    <row r="176" ht="48.75" customHeight="1">
      <c r="A176" s="19">
        <v>12.0</v>
      </c>
      <c r="B176" s="20" t="s">
        <v>25</v>
      </c>
      <c r="C176" s="21" t="s">
        <v>48</v>
      </c>
      <c r="D176" s="14"/>
      <c r="E176" s="33"/>
      <c r="F176" s="33"/>
      <c r="G176" s="33"/>
      <c r="H176" s="33"/>
      <c r="I176" s="61"/>
      <c r="J176" s="33"/>
      <c r="K176" s="33"/>
      <c r="L176" s="33"/>
      <c r="M176" s="33"/>
    </row>
    <row r="177" ht="48.75" customHeight="1">
      <c r="A177" s="40" t="s">
        <v>51</v>
      </c>
      <c r="B177" s="34" t="s">
        <v>52</v>
      </c>
      <c r="C177" s="41" t="s">
        <v>53</v>
      </c>
      <c r="D177" s="14"/>
      <c r="E177" s="35" t="s">
        <v>32</v>
      </c>
      <c r="F177" s="36">
        <v>0.7986111111111112</v>
      </c>
      <c r="G177" s="37"/>
      <c r="H177" s="38" t="s">
        <v>76</v>
      </c>
      <c r="I177" s="62"/>
      <c r="J177" s="39"/>
      <c r="K177" s="39"/>
      <c r="L177" s="39"/>
      <c r="M177" s="39"/>
    </row>
    <row r="178" ht="48.75" customHeight="1">
      <c r="A178" s="40" t="s">
        <v>55</v>
      </c>
      <c r="B178" s="34" t="s">
        <v>46</v>
      </c>
      <c r="C178" s="41" t="s">
        <v>56</v>
      </c>
      <c r="D178" s="14"/>
      <c r="E178" s="32"/>
      <c r="F178" s="32"/>
      <c r="G178" s="33"/>
      <c r="H178" s="32"/>
      <c r="I178" s="62"/>
      <c r="J178" s="33"/>
      <c r="K178" s="33"/>
      <c r="L178" s="33"/>
      <c r="M178" s="33"/>
    </row>
    <row r="179" ht="48.75" customHeight="1">
      <c r="A179" s="40" t="s">
        <v>57</v>
      </c>
      <c r="B179" s="34" t="s">
        <v>21</v>
      </c>
      <c r="C179" s="41" t="s">
        <v>58</v>
      </c>
      <c r="D179" s="14"/>
      <c r="E179" s="32"/>
      <c r="F179" s="32"/>
      <c r="G179" s="37"/>
      <c r="H179" s="32"/>
      <c r="I179" s="62"/>
      <c r="J179" s="39"/>
      <c r="K179" s="39"/>
      <c r="L179" s="39"/>
      <c r="M179" s="39"/>
    </row>
    <row r="180" ht="48.75" customHeight="1">
      <c r="A180" s="40" t="s">
        <v>59</v>
      </c>
      <c r="B180" s="34" t="s">
        <v>36</v>
      </c>
      <c r="C180" s="41" t="s">
        <v>60</v>
      </c>
      <c r="D180" s="14"/>
      <c r="E180" s="33"/>
      <c r="F180" s="33"/>
      <c r="G180" s="33"/>
      <c r="H180" s="33"/>
      <c r="I180" s="62"/>
      <c r="J180" s="33"/>
      <c r="K180" s="33"/>
      <c r="L180" s="33"/>
      <c r="M180" s="33"/>
    </row>
    <row r="181" ht="48.75" customHeight="1">
      <c r="A181" s="40" t="s">
        <v>62</v>
      </c>
      <c r="B181" s="34" t="s">
        <v>49</v>
      </c>
      <c r="C181" s="41" t="s">
        <v>63</v>
      </c>
      <c r="D181" s="14"/>
      <c r="E181" s="22" t="s">
        <v>17</v>
      </c>
      <c r="F181" s="23">
        <v>0.8333333333333334</v>
      </c>
      <c r="G181" s="24"/>
      <c r="H181" s="25" t="s">
        <v>77</v>
      </c>
      <c r="I181" s="61"/>
      <c r="J181" s="26"/>
      <c r="K181" s="26"/>
      <c r="L181" s="26"/>
      <c r="M181" s="26"/>
    </row>
    <row r="182" ht="48.75" customHeight="1">
      <c r="A182" s="40" t="s">
        <v>65</v>
      </c>
      <c r="B182" s="34" t="s">
        <v>28</v>
      </c>
      <c r="C182" s="41" t="s">
        <v>66</v>
      </c>
      <c r="D182" s="14"/>
      <c r="E182" s="32"/>
      <c r="F182" s="32"/>
      <c r="G182" s="33"/>
      <c r="H182" s="32"/>
      <c r="I182" s="61"/>
      <c r="J182" s="33"/>
      <c r="K182" s="33"/>
      <c r="L182" s="33"/>
      <c r="M182" s="33"/>
    </row>
    <row r="183" ht="48.75" customHeight="1">
      <c r="A183" s="40" t="s">
        <v>67</v>
      </c>
      <c r="B183" s="34" t="s">
        <v>41</v>
      </c>
      <c r="C183" s="41" t="s">
        <v>68</v>
      </c>
      <c r="D183" s="14"/>
      <c r="E183" s="32"/>
      <c r="F183" s="32"/>
      <c r="G183" s="24"/>
      <c r="H183" s="32"/>
      <c r="I183" s="61"/>
      <c r="J183" s="26"/>
      <c r="K183" s="26"/>
      <c r="L183" s="26"/>
      <c r="M183" s="26"/>
    </row>
    <row r="184" ht="48.75" customHeight="1">
      <c r="A184" s="40" t="s">
        <v>69</v>
      </c>
      <c r="B184" s="34" t="s">
        <v>39</v>
      </c>
      <c r="C184" s="41" t="s">
        <v>70</v>
      </c>
      <c r="D184" s="14"/>
      <c r="E184" s="33"/>
      <c r="F184" s="33"/>
      <c r="G184" s="33"/>
      <c r="H184" s="33"/>
      <c r="I184" s="61"/>
      <c r="J184" s="33"/>
      <c r="K184" s="33"/>
      <c r="L184" s="33"/>
      <c r="M184" s="33"/>
    </row>
    <row r="185" ht="48.75" customHeight="1">
      <c r="A185" s="8"/>
      <c r="B185" s="8"/>
      <c r="C185" s="8"/>
      <c r="D185" s="8"/>
      <c r="E185" s="35" t="s">
        <v>32</v>
      </c>
      <c r="F185" s="36">
        <v>0.8333333333333334</v>
      </c>
      <c r="G185" s="37"/>
      <c r="H185" s="38" t="s">
        <v>78</v>
      </c>
      <c r="I185" s="62"/>
      <c r="J185" s="39"/>
      <c r="K185" s="39"/>
      <c r="L185" s="39"/>
      <c r="M185" s="39"/>
    </row>
    <row r="186" ht="48.75" customHeight="1">
      <c r="A186" s="8"/>
      <c r="B186" s="8"/>
      <c r="C186" s="8"/>
      <c r="D186" s="8"/>
      <c r="E186" s="32"/>
      <c r="F186" s="32"/>
      <c r="G186" s="33"/>
      <c r="H186" s="32"/>
      <c r="I186" s="62"/>
      <c r="J186" s="33"/>
      <c r="K186" s="33"/>
      <c r="L186" s="33"/>
      <c r="M186" s="33"/>
    </row>
    <row r="187" ht="48.75" customHeight="1">
      <c r="A187" s="8"/>
      <c r="B187" s="8"/>
      <c r="C187" s="8"/>
      <c r="D187" s="8"/>
      <c r="E187" s="32"/>
      <c r="F187" s="32"/>
      <c r="G187" s="37"/>
      <c r="H187" s="32"/>
      <c r="I187" s="62"/>
      <c r="J187" s="39"/>
      <c r="K187" s="39"/>
      <c r="L187" s="39"/>
      <c r="M187" s="39"/>
    </row>
    <row r="188" ht="48.75" customHeight="1">
      <c r="A188" s="8"/>
      <c r="B188" s="8"/>
      <c r="C188" s="8"/>
      <c r="D188" s="8"/>
      <c r="E188" s="33"/>
      <c r="F188" s="33"/>
      <c r="G188" s="33"/>
      <c r="H188" s="33"/>
      <c r="I188" s="62"/>
      <c r="J188" s="33"/>
      <c r="K188" s="33"/>
      <c r="L188" s="33"/>
      <c r="M188" s="33"/>
    </row>
    <row r="189" ht="48.75" customHeight="1">
      <c r="A189" s="8"/>
      <c r="B189" s="8"/>
      <c r="C189" s="8"/>
      <c r="D189" s="8"/>
      <c r="E189" s="8"/>
      <c r="F189" s="8"/>
      <c r="G189" s="8"/>
      <c r="H189" s="8"/>
      <c r="I189" s="9"/>
      <c r="J189" s="10" t="s">
        <v>2</v>
      </c>
      <c r="M189" s="9"/>
    </row>
    <row r="190" ht="48.75" customHeight="1">
      <c r="A190" s="11" t="s">
        <v>3</v>
      </c>
      <c r="B190" s="11" t="s">
        <v>4</v>
      </c>
      <c r="C190" s="11" t="s">
        <v>5</v>
      </c>
      <c r="E190" s="9"/>
      <c r="F190" s="9"/>
      <c r="G190" s="12" t="s">
        <v>6</v>
      </c>
      <c r="H190" s="13" t="s">
        <v>94</v>
      </c>
      <c r="I190" s="14"/>
      <c r="J190" s="15">
        <v>1.0</v>
      </c>
      <c r="K190" s="15">
        <v>2.0</v>
      </c>
      <c r="L190" s="15">
        <v>3.0</v>
      </c>
      <c r="M190" s="12" t="s">
        <v>8</v>
      </c>
    </row>
    <row r="191" ht="48.75" customHeight="1">
      <c r="A191" s="19">
        <v>1.0</v>
      </c>
      <c r="B191" s="20" t="s">
        <v>15</v>
      </c>
      <c r="C191" s="21" t="s">
        <v>16</v>
      </c>
      <c r="D191" s="14"/>
      <c r="E191" s="22" t="s">
        <v>17</v>
      </c>
      <c r="F191" s="23">
        <v>0.7638888888888888</v>
      </c>
      <c r="G191" s="24"/>
      <c r="H191" s="25" t="s">
        <v>73</v>
      </c>
      <c r="I191" s="61"/>
      <c r="J191" s="26"/>
      <c r="K191" s="26"/>
      <c r="L191" s="26"/>
      <c r="M191" s="26"/>
    </row>
    <row r="192" ht="48.75" customHeight="1">
      <c r="A192" s="19">
        <v>2.0</v>
      </c>
      <c r="B192" s="20" t="s">
        <v>19</v>
      </c>
      <c r="C192" s="21" t="s">
        <v>20</v>
      </c>
      <c r="D192" s="14"/>
      <c r="E192" s="32"/>
      <c r="F192" s="32"/>
      <c r="G192" s="33"/>
      <c r="H192" s="32"/>
      <c r="I192" s="61"/>
      <c r="J192" s="33"/>
      <c r="K192" s="33"/>
      <c r="L192" s="33"/>
      <c r="M192" s="33"/>
    </row>
    <row r="193" ht="48.75" customHeight="1">
      <c r="A193" s="19">
        <v>3.0</v>
      </c>
      <c r="B193" s="20" t="s">
        <v>23</v>
      </c>
      <c r="C193" s="21" t="s">
        <v>24</v>
      </c>
      <c r="D193" s="14"/>
      <c r="E193" s="32"/>
      <c r="F193" s="32"/>
      <c r="G193" s="24"/>
      <c r="H193" s="32"/>
      <c r="I193" s="61"/>
      <c r="J193" s="26"/>
      <c r="K193" s="26"/>
      <c r="L193" s="26"/>
      <c r="M193" s="26"/>
    </row>
    <row r="194" ht="48.75" customHeight="1">
      <c r="A194" s="19">
        <v>4.0</v>
      </c>
      <c r="B194" s="20" t="s">
        <v>26</v>
      </c>
      <c r="C194" s="21" t="s">
        <v>27</v>
      </c>
      <c r="D194" s="14"/>
      <c r="E194" s="33"/>
      <c r="F194" s="33"/>
      <c r="G194" s="33"/>
      <c r="H194" s="33"/>
      <c r="I194" s="61"/>
      <c r="J194" s="33"/>
      <c r="K194" s="33"/>
      <c r="L194" s="33"/>
      <c r="M194" s="33"/>
    </row>
    <row r="195" ht="48.75" customHeight="1">
      <c r="A195" s="19">
        <v>5.0</v>
      </c>
      <c r="B195" s="20" t="s">
        <v>30</v>
      </c>
      <c r="C195" s="21" t="s">
        <v>31</v>
      </c>
      <c r="D195" s="14"/>
      <c r="E195" s="35" t="s">
        <v>32</v>
      </c>
      <c r="F195" s="36">
        <v>0.7638888888888888</v>
      </c>
      <c r="G195" s="37"/>
      <c r="H195" s="38" t="s">
        <v>74</v>
      </c>
      <c r="I195" s="62"/>
      <c r="J195" s="39"/>
      <c r="K195" s="39"/>
      <c r="L195" s="39"/>
      <c r="M195" s="39"/>
    </row>
    <row r="196" ht="48.75" customHeight="1">
      <c r="A196" s="19">
        <v>6.0</v>
      </c>
      <c r="B196" s="20" t="s">
        <v>29</v>
      </c>
      <c r="C196" s="21" t="s">
        <v>35</v>
      </c>
      <c r="D196" s="14"/>
      <c r="E196" s="32"/>
      <c r="F196" s="32"/>
      <c r="G196" s="33"/>
      <c r="H196" s="32"/>
      <c r="I196" s="62"/>
      <c r="J196" s="33"/>
      <c r="K196" s="33"/>
      <c r="L196" s="33"/>
      <c r="M196" s="33"/>
    </row>
    <row r="197" ht="48.75" customHeight="1">
      <c r="A197" s="19">
        <v>7.0</v>
      </c>
      <c r="B197" s="20" t="s">
        <v>22</v>
      </c>
      <c r="C197" s="21" t="s">
        <v>38</v>
      </c>
      <c r="D197" s="14"/>
      <c r="E197" s="32"/>
      <c r="F197" s="32"/>
      <c r="G197" s="37"/>
      <c r="H197" s="32"/>
      <c r="I197" s="62"/>
      <c r="J197" s="39"/>
      <c r="K197" s="39"/>
      <c r="L197" s="39"/>
      <c r="M197" s="39"/>
    </row>
    <row r="198" ht="48.75" customHeight="1">
      <c r="A198" s="19">
        <v>8.0</v>
      </c>
      <c r="B198" s="20" t="s">
        <v>39</v>
      </c>
      <c r="C198" s="21" t="s">
        <v>40</v>
      </c>
      <c r="D198" s="14"/>
      <c r="E198" s="33"/>
      <c r="F198" s="33"/>
      <c r="G198" s="33"/>
      <c r="H198" s="33"/>
      <c r="I198" s="62"/>
      <c r="J198" s="33"/>
      <c r="K198" s="33"/>
      <c r="L198" s="33"/>
      <c r="M198" s="33"/>
    </row>
    <row r="199" ht="48.75" customHeight="1">
      <c r="A199" s="19">
        <v>9.0</v>
      </c>
      <c r="B199" s="20" t="s">
        <v>39</v>
      </c>
      <c r="C199" s="21" t="s">
        <v>42</v>
      </c>
      <c r="D199" s="14"/>
      <c r="E199" s="22" t="s">
        <v>17</v>
      </c>
      <c r="F199" s="23">
        <v>0.7986111111111112</v>
      </c>
      <c r="G199" s="24"/>
      <c r="H199" s="25" t="s">
        <v>75</v>
      </c>
      <c r="I199" s="61"/>
      <c r="J199" s="26"/>
      <c r="K199" s="26"/>
      <c r="L199" s="26"/>
      <c r="M199" s="26"/>
    </row>
    <row r="200" ht="48.75" customHeight="1">
      <c r="A200" s="19">
        <v>10.0</v>
      </c>
      <c r="B200" s="20" t="s">
        <v>44</v>
      </c>
      <c r="C200" s="21" t="s">
        <v>45</v>
      </c>
      <c r="D200" s="14"/>
      <c r="E200" s="32"/>
      <c r="F200" s="32"/>
      <c r="G200" s="33"/>
      <c r="H200" s="32"/>
      <c r="I200" s="61"/>
      <c r="J200" s="33"/>
      <c r="K200" s="33"/>
      <c r="L200" s="33"/>
      <c r="M200" s="33"/>
    </row>
    <row r="201" ht="48.75" customHeight="1">
      <c r="A201" s="19">
        <v>11.0</v>
      </c>
      <c r="B201" s="20" t="s">
        <v>37</v>
      </c>
      <c r="C201" s="21" t="s">
        <v>47</v>
      </c>
      <c r="D201" s="14"/>
      <c r="E201" s="32"/>
      <c r="F201" s="32"/>
      <c r="G201" s="24"/>
      <c r="H201" s="32"/>
      <c r="I201" s="61"/>
      <c r="J201" s="26"/>
      <c r="K201" s="26"/>
      <c r="L201" s="26"/>
      <c r="M201" s="26"/>
    </row>
    <row r="202" ht="48.75" customHeight="1">
      <c r="A202" s="19">
        <v>12.0</v>
      </c>
      <c r="B202" s="20" t="s">
        <v>25</v>
      </c>
      <c r="C202" s="21" t="s">
        <v>48</v>
      </c>
      <c r="D202" s="14"/>
      <c r="E202" s="33"/>
      <c r="F202" s="33"/>
      <c r="G202" s="33"/>
      <c r="H202" s="33"/>
      <c r="I202" s="61"/>
      <c r="J202" s="33"/>
      <c r="K202" s="33"/>
      <c r="L202" s="33"/>
      <c r="M202" s="33"/>
    </row>
    <row r="203" ht="48.75" customHeight="1">
      <c r="A203" s="40" t="s">
        <v>51</v>
      </c>
      <c r="B203" s="34" t="s">
        <v>52</v>
      </c>
      <c r="C203" s="41" t="s">
        <v>53</v>
      </c>
      <c r="D203" s="14"/>
      <c r="E203" s="35" t="s">
        <v>32</v>
      </c>
      <c r="F203" s="36">
        <v>0.7986111111111112</v>
      </c>
      <c r="G203" s="37"/>
      <c r="H203" s="38" t="s">
        <v>76</v>
      </c>
      <c r="I203" s="62"/>
      <c r="J203" s="39"/>
      <c r="K203" s="39"/>
      <c r="L203" s="39"/>
      <c r="M203" s="39"/>
    </row>
    <row r="204" ht="48.75" customHeight="1">
      <c r="A204" s="40" t="s">
        <v>55</v>
      </c>
      <c r="B204" s="34" t="s">
        <v>46</v>
      </c>
      <c r="C204" s="41" t="s">
        <v>56</v>
      </c>
      <c r="D204" s="14"/>
      <c r="E204" s="32"/>
      <c r="F204" s="32"/>
      <c r="G204" s="33"/>
      <c r="H204" s="32"/>
      <c r="I204" s="62"/>
      <c r="J204" s="33"/>
      <c r="K204" s="33"/>
      <c r="L204" s="33"/>
      <c r="M204" s="33"/>
    </row>
    <row r="205" ht="48.75" customHeight="1">
      <c r="A205" s="40" t="s">
        <v>57</v>
      </c>
      <c r="B205" s="34" t="s">
        <v>21</v>
      </c>
      <c r="C205" s="41" t="s">
        <v>58</v>
      </c>
      <c r="D205" s="14"/>
      <c r="E205" s="32"/>
      <c r="F205" s="32"/>
      <c r="G205" s="37"/>
      <c r="H205" s="32"/>
      <c r="I205" s="62"/>
      <c r="J205" s="39"/>
      <c r="K205" s="39"/>
      <c r="L205" s="39"/>
      <c r="M205" s="39"/>
    </row>
    <row r="206" ht="48.75" customHeight="1">
      <c r="A206" s="40" t="s">
        <v>59</v>
      </c>
      <c r="B206" s="34" t="s">
        <v>36</v>
      </c>
      <c r="C206" s="41" t="s">
        <v>60</v>
      </c>
      <c r="D206" s="14"/>
      <c r="E206" s="33"/>
      <c r="F206" s="33"/>
      <c r="G206" s="33"/>
      <c r="H206" s="33"/>
      <c r="I206" s="62"/>
      <c r="J206" s="33"/>
      <c r="K206" s="33"/>
      <c r="L206" s="33"/>
      <c r="M206" s="33"/>
    </row>
    <row r="207" ht="48.75" customHeight="1">
      <c r="A207" s="40" t="s">
        <v>62</v>
      </c>
      <c r="B207" s="34" t="s">
        <v>49</v>
      </c>
      <c r="C207" s="41" t="s">
        <v>63</v>
      </c>
      <c r="D207" s="14"/>
      <c r="E207" s="22" t="s">
        <v>17</v>
      </c>
      <c r="F207" s="23">
        <v>0.8333333333333334</v>
      </c>
      <c r="G207" s="24"/>
      <c r="H207" s="25" t="s">
        <v>77</v>
      </c>
      <c r="I207" s="61"/>
      <c r="J207" s="26"/>
      <c r="K207" s="26"/>
      <c r="L207" s="26"/>
      <c r="M207" s="26"/>
    </row>
    <row r="208" ht="48.75" customHeight="1">
      <c r="A208" s="40" t="s">
        <v>65</v>
      </c>
      <c r="B208" s="34" t="s">
        <v>28</v>
      </c>
      <c r="C208" s="41" t="s">
        <v>66</v>
      </c>
      <c r="D208" s="14"/>
      <c r="E208" s="32"/>
      <c r="F208" s="32"/>
      <c r="G208" s="33"/>
      <c r="H208" s="32"/>
      <c r="I208" s="61"/>
      <c r="J208" s="33"/>
      <c r="K208" s="33"/>
      <c r="L208" s="33"/>
      <c r="M208" s="33"/>
    </row>
    <row r="209" ht="48.75" customHeight="1">
      <c r="A209" s="40" t="s">
        <v>67</v>
      </c>
      <c r="B209" s="34" t="s">
        <v>41</v>
      </c>
      <c r="C209" s="41" t="s">
        <v>68</v>
      </c>
      <c r="D209" s="14"/>
      <c r="E209" s="32"/>
      <c r="F209" s="32"/>
      <c r="G209" s="24"/>
      <c r="H209" s="32"/>
      <c r="I209" s="61"/>
      <c r="J209" s="26"/>
      <c r="K209" s="26"/>
      <c r="L209" s="26"/>
      <c r="M209" s="26"/>
    </row>
    <row r="210" ht="48.75" customHeight="1">
      <c r="A210" s="40" t="s">
        <v>69</v>
      </c>
      <c r="B210" s="34" t="s">
        <v>39</v>
      </c>
      <c r="C210" s="41" t="s">
        <v>70</v>
      </c>
      <c r="D210" s="14"/>
      <c r="E210" s="33"/>
      <c r="F210" s="33"/>
      <c r="G210" s="33"/>
      <c r="H210" s="33"/>
      <c r="I210" s="61"/>
      <c r="J210" s="33"/>
      <c r="K210" s="33"/>
      <c r="L210" s="33"/>
      <c r="M210" s="33"/>
    </row>
    <row r="211" ht="48.75" customHeight="1">
      <c r="A211" s="8"/>
      <c r="B211" s="8"/>
      <c r="C211" s="8"/>
      <c r="D211" s="8"/>
      <c r="E211" s="35" t="s">
        <v>32</v>
      </c>
      <c r="F211" s="36">
        <v>0.8333333333333334</v>
      </c>
      <c r="G211" s="37"/>
      <c r="H211" s="38" t="s">
        <v>78</v>
      </c>
      <c r="I211" s="62"/>
      <c r="J211" s="39"/>
      <c r="K211" s="39"/>
      <c r="L211" s="39"/>
      <c r="M211" s="39"/>
    </row>
    <row r="212" ht="48.75" customHeight="1">
      <c r="A212" s="8"/>
      <c r="B212" s="8"/>
      <c r="C212" s="8"/>
      <c r="D212" s="8"/>
      <c r="E212" s="32"/>
      <c r="F212" s="32"/>
      <c r="G212" s="33"/>
      <c r="H212" s="32"/>
      <c r="I212" s="62"/>
      <c r="J212" s="33"/>
      <c r="K212" s="33"/>
      <c r="L212" s="33"/>
      <c r="M212" s="33"/>
    </row>
    <row r="213" ht="48.75" customHeight="1">
      <c r="A213" s="8"/>
      <c r="B213" s="8"/>
      <c r="C213" s="8"/>
      <c r="D213" s="8"/>
      <c r="E213" s="32"/>
      <c r="F213" s="32"/>
      <c r="G213" s="37"/>
      <c r="H213" s="32"/>
      <c r="I213" s="62"/>
      <c r="J213" s="39"/>
      <c r="K213" s="39"/>
      <c r="L213" s="39"/>
      <c r="M213" s="39"/>
    </row>
    <row r="214" ht="48.75" customHeight="1">
      <c r="A214" s="8"/>
      <c r="B214" s="8"/>
      <c r="C214" s="8"/>
      <c r="D214" s="8"/>
      <c r="E214" s="33"/>
      <c r="F214" s="33"/>
      <c r="G214" s="33"/>
      <c r="H214" s="33"/>
      <c r="I214" s="62"/>
      <c r="J214" s="33"/>
      <c r="K214" s="33"/>
      <c r="L214" s="33"/>
      <c r="M214" s="33"/>
    </row>
    <row r="215" ht="48.75" customHeight="1">
      <c r="A215" s="8"/>
      <c r="B215" s="8"/>
      <c r="C215" s="8"/>
      <c r="D215" s="8"/>
      <c r="E215" s="8"/>
      <c r="F215" s="8"/>
      <c r="G215" s="8"/>
      <c r="H215" s="8"/>
      <c r="I215" s="9"/>
      <c r="J215" s="10" t="s">
        <v>2</v>
      </c>
      <c r="M215" s="9"/>
    </row>
    <row r="216" ht="48.75" customHeight="1">
      <c r="A216" s="11" t="s">
        <v>3</v>
      </c>
      <c r="B216" s="11" t="s">
        <v>4</v>
      </c>
      <c r="C216" s="11" t="s">
        <v>5</v>
      </c>
      <c r="E216" s="9"/>
      <c r="F216" s="9"/>
      <c r="G216" s="12" t="s">
        <v>6</v>
      </c>
      <c r="H216" s="13" t="s">
        <v>94</v>
      </c>
      <c r="I216" s="14"/>
      <c r="J216" s="15">
        <v>1.0</v>
      </c>
      <c r="K216" s="15">
        <v>2.0</v>
      </c>
      <c r="L216" s="15">
        <v>3.0</v>
      </c>
      <c r="M216" s="12" t="s">
        <v>8</v>
      </c>
    </row>
    <row r="217" ht="48.75" customHeight="1">
      <c r="A217" s="19">
        <v>1.0</v>
      </c>
      <c r="B217" s="20" t="s">
        <v>15</v>
      </c>
      <c r="C217" s="21" t="s">
        <v>16</v>
      </c>
      <c r="D217" s="14"/>
      <c r="E217" s="22" t="s">
        <v>17</v>
      </c>
      <c r="F217" s="23">
        <v>0.7638888888888888</v>
      </c>
      <c r="G217" s="24"/>
      <c r="H217" s="25" t="s">
        <v>73</v>
      </c>
      <c r="I217" s="61"/>
      <c r="J217" s="26"/>
      <c r="K217" s="26"/>
      <c r="L217" s="26"/>
      <c r="M217" s="26"/>
    </row>
    <row r="218" ht="48.75" customHeight="1">
      <c r="A218" s="19">
        <v>2.0</v>
      </c>
      <c r="B218" s="20" t="s">
        <v>19</v>
      </c>
      <c r="C218" s="21" t="s">
        <v>20</v>
      </c>
      <c r="D218" s="14"/>
      <c r="E218" s="32"/>
      <c r="F218" s="32"/>
      <c r="G218" s="33"/>
      <c r="H218" s="32"/>
      <c r="I218" s="61"/>
      <c r="J218" s="33"/>
      <c r="K218" s="33"/>
      <c r="L218" s="33"/>
      <c r="M218" s="33"/>
    </row>
    <row r="219" ht="48.75" customHeight="1">
      <c r="A219" s="19">
        <v>3.0</v>
      </c>
      <c r="B219" s="20" t="s">
        <v>23</v>
      </c>
      <c r="C219" s="21" t="s">
        <v>24</v>
      </c>
      <c r="D219" s="14"/>
      <c r="E219" s="32"/>
      <c r="F219" s="32"/>
      <c r="G219" s="24"/>
      <c r="H219" s="32"/>
      <c r="I219" s="61"/>
      <c r="J219" s="26"/>
      <c r="K219" s="26"/>
      <c r="L219" s="26"/>
      <c r="M219" s="26"/>
    </row>
    <row r="220" ht="48.75" customHeight="1">
      <c r="A220" s="19">
        <v>4.0</v>
      </c>
      <c r="B220" s="20" t="s">
        <v>26</v>
      </c>
      <c r="C220" s="21" t="s">
        <v>27</v>
      </c>
      <c r="D220" s="14"/>
      <c r="E220" s="33"/>
      <c r="F220" s="33"/>
      <c r="G220" s="33"/>
      <c r="H220" s="33"/>
      <c r="I220" s="61"/>
      <c r="J220" s="33"/>
      <c r="K220" s="33"/>
      <c r="L220" s="33"/>
      <c r="M220" s="33"/>
    </row>
    <row r="221" ht="48.75" customHeight="1">
      <c r="A221" s="19">
        <v>5.0</v>
      </c>
      <c r="B221" s="20" t="s">
        <v>30</v>
      </c>
      <c r="C221" s="21" t="s">
        <v>31</v>
      </c>
      <c r="D221" s="14"/>
      <c r="E221" s="35" t="s">
        <v>32</v>
      </c>
      <c r="F221" s="36">
        <v>0.7638888888888888</v>
      </c>
      <c r="G221" s="37"/>
      <c r="H221" s="38" t="s">
        <v>74</v>
      </c>
      <c r="I221" s="62"/>
      <c r="J221" s="39"/>
      <c r="K221" s="39"/>
      <c r="L221" s="39"/>
      <c r="M221" s="39"/>
    </row>
    <row r="222" ht="48.75" customHeight="1">
      <c r="A222" s="19">
        <v>6.0</v>
      </c>
      <c r="B222" s="20" t="s">
        <v>29</v>
      </c>
      <c r="C222" s="21" t="s">
        <v>35</v>
      </c>
      <c r="D222" s="14"/>
      <c r="E222" s="32"/>
      <c r="F222" s="32"/>
      <c r="G222" s="33"/>
      <c r="H222" s="32"/>
      <c r="I222" s="62"/>
      <c r="J222" s="33"/>
      <c r="K222" s="33"/>
      <c r="L222" s="33"/>
      <c r="M222" s="33"/>
    </row>
    <row r="223" ht="48.75" customHeight="1">
      <c r="A223" s="19">
        <v>7.0</v>
      </c>
      <c r="B223" s="20" t="s">
        <v>22</v>
      </c>
      <c r="C223" s="21" t="s">
        <v>38</v>
      </c>
      <c r="D223" s="14"/>
      <c r="E223" s="32"/>
      <c r="F223" s="32"/>
      <c r="G223" s="37"/>
      <c r="H223" s="32"/>
      <c r="I223" s="62"/>
      <c r="J223" s="39"/>
      <c r="K223" s="39"/>
      <c r="L223" s="39"/>
      <c r="M223" s="39"/>
    </row>
    <row r="224" ht="48.75" customHeight="1">
      <c r="A224" s="19">
        <v>8.0</v>
      </c>
      <c r="B224" s="20" t="s">
        <v>39</v>
      </c>
      <c r="C224" s="21" t="s">
        <v>40</v>
      </c>
      <c r="D224" s="14"/>
      <c r="E224" s="33"/>
      <c r="F224" s="33"/>
      <c r="G224" s="33"/>
      <c r="H224" s="33"/>
      <c r="I224" s="62"/>
      <c r="J224" s="33"/>
      <c r="K224" s="33"/>
      <c r="L224" s="33"/>
      <c r="M224" s="33"/>
    </row>
    <row r="225" ht="48.75" customHeight="1">
      <c r="A225" s="19">
        <v>9.0</v>
      </c>
      <c r="B225" s="20" t="s">
        <v>39</v>
      </c>
      <c r="C225" s="21" t="s">
        <v>42</v>
      </c>
      <c r="D225" s="14"/>
      <c r="E225" s="22" t="s">
        <v>17</v>
      </c>
      <c r="F225" s="23">
        <v>0.7986111111111112</v>
      </c>
      <c r="G225" s="24"/>
      <c r="H225" s="25" t="s">
        <v>75</v>
      </c>
      <c r="I225" s="61"/>
      <c r="J225" s="26"/>
      <c r="K225" s="26"/>
      <c r="L225" s="26"/>
      <c r="M225" s="26"/>
    </row>
    <row r="226" ht="48.75" customHeight="1">
      <c r="A226" s="19">
        <v>10.0</v>
      </c>
      <c r="B226" s="20" t="s">
        <v>44</v>
      </c>
      <c r="C226" s="21" t="s">
        <v>45</v>
      </c>
      <c r="D226" s="14"/>
      <c r="E226" s="32"/>
      <c r="F226" s="32"/>
      <c r="G226" s="33"/>
      <c r="H226" s="32"/>
      <c r="I226" s="61"/>
      <c r="J226" s="33"/>
      <c r="K226" s="33"/>
      <c r="L226" s="33"/>
      <c r="M226" s="33"/>
    </row>
    <row r="227" ht="48.75" customHeight="1">
      <c r="A227" s="19">
        <v>11.0</v>
      </c>
      <c r="B227" s="20" t="s">
        <v>37</v>
      </c>
      <c r="C227" s="21" t="s">
        <v>47</v>
      </c>
      <c r="D227" s="14"/>
      <c r="E227" s="32"/>
      <c r="F227" s="32"/>
      <c r="G227" s="24"/>
      <c r="H227" s="32"/>
      <c r="I227" s="61"/>
      <c r="J227" s="26"/>
      <c r="K227" s="26"/>
      <c r="L227" s="26"/>
      <c r="M227" s="26"/>
    </row>
    <row r="228" ht="48.75" customHeight="1">
      <c r="A228" s="19">
        <v>12.0</v>
      </c>
      <c r="B228" s="20" t="s">
        <v>25</v>
      </c>
      <c r="C228" s="21" t="s">
        <v>48</v>
      </c>
      <c r="D228" s="14"/>
      <c r="E228" s="33"/>
      <c r="F228" s="33"/>
      <c r="G228" s="33"/>
      <c r="H228" s="33"/>
      <c r="I228" s="61"/>
      <c r="J228" s="33"/>
      <c r="K228" s="33"/>
      <c r="L228" s="33"/>
      <c r="M228" s="33"/>
    </row>
    <row r="229" ht="48.75" customHeight="1">
      <c r="A229" s="40" t="s">
        <v>51</v>
      </c>
      <c r="B229" s="34" t="s">
        <v>52</v>
      </c>
      <c r="C229" s="41" t="s">
        <v>53</v>
      </c>
      <c r="D229" s="14"/>
      <c r="E229" s="35" t="s">
        <v>32</v>
      </c>
      <c r="F229" s="36">
        <v>0.7986111111111112</v>
      </c>
      <c r="G229" s="37"/>
      <c r="H229" s="38" t="s">
        <v>76</v>
      </c>
      <c r="I229" s="62"/>
      <c r="J229" s="39"/>
      <c r="K229" s="39"/>
      <c r="L229" s="39"/>
      <c r="M229" s="39"/>
    </row>
    <row r="230" ht="48.75" customHeight="1">
      <c r="A230" s="40" t="s">
        <v>55</v>
      </c>
      <c r="B230" s="34" t="s">
        <v>46</v>
      </c>
      <c r="C230" s="41" t="s">
        <v>56</v>
      </c>
      <c r="D230" s="14"/>
      <c r="E230" s="32"/>
      <c r="F230" s="32"/>
      <c r="G230" s="33"/>
      <c r="H230" s="32"/>
      <c r="I230" s="62"/>
      <c r="J230" s="33"/>
      <c r="K230" s="33"/>
      <c r="L230" s="33"/>
      <c r="M230" s="33"/>
    </row>
    <row r="231" ht="48.75" customHeight="1">
      <c r="A231" s="40" t="s">
        <v>57</v>
      </c>
      <c r="B231" s="34" t="s">
        <v>21</v>
      </c>
      <c r="C231" s="41" t="s">
        <v>58</v>
      </c>
      <c r="D231" s="14"/>
      <c r="E231" s="32"/>
      <c r="F231" s="32"/>
      <c r="G231" s="37"/>
      <c r="H231" s="32"/>
      <c r="I231" s="62"/>
      <c r="J231" s="39"/>
      <c r="K231" s="39"/>
      <c r="L231" s="39"/>
      <c r="M231" s="39"/>
    </row>
    <row r="232" ht="48.75" customHeight="1">
      <c r="A232" s="40" t="s">
        <v>59</v>
      </c>
      <c r="B232" s="34" t="s">
        <v>36</v>
      </c>
      <c r="C232" s="41" t="s">
        <v>60</v>
      </c>
      <c r="D232" s="14"/>
      <c r="E232" s="33"/>
      <c r="F232" s="33"/>
      <c r="G232" s="33"/>
      <c r="H232" s="33"/>
      <c r="I232" s="62"/>
      <c r="J232" s="33"/>
      <c r="K232" s="33"/>
      <c r="L232" s="33"/>
      <c r="M232" s="33"/>
    </row>
    <row r="233" ht="48.75" customHeight="1">
      <c r="A233" s="40" t="s">
        <v>62</v>
      </c>
      <c r="B233" s="34" t="s">
        <v>49</v>
      </c>
      <c r="C233" s="41" t="s">
        <v>63</v>
      </c>
      <c r="D233" s="14"/>
      <c r="E233" s="22" t="s">
        <v>17</v>
      </c>
      <c r="F233" s="23">
        <v>0.8333333333333334</v>
      </c>
      <c r="G233" s="24"/>
      <c r="H233" s="25" t="s">
        <v>77</v>
      </c>
      <c r="I233" s="61"/>
      <c r="J233" s="26"/>
      <c r="K233" s="26"/>
      <c r="L233" s="26"/>
      <c r="M233" s="26"/>
    </row>
    <row r="234" ht="48.75" customHeight="1">
      <c r="A234" s="40" t="s">
        <v>65</v>
      </c>
      <c r="B234" s="34" t="s">
        <v>28</v>
      </c>
      <c r="C234" s="41" t="s">
        <v>66</v>
      </c>
      <c r="D234" s="14"/>
      <c r="E234" s="32"/>
      <c r="F234" s="32"/>
      <c r="G234" s="33"/>
      <c r="H234" s="32"/>
      <c r="I234" s="61"/>
      <c r="J234" s="33"/>
      <c r="K234" s="33"/>
      <c r="L234" s="33"/>
      <c r="M234" s="33"/>
    </row>
    <row r="235" ht="48.75" customHeight="1">
      <c r="A235" s="40" t="s">
        <v>67</v>
      </c>
      <c r="B235" s="34" t="s">
        <v>41</v>
      </c>
      <c r="C235" s="41" t="s">
        <v>68</v>
      </c>
      <c r="D235" s="14"/>
      <c r="E235" s="32"/>
      <c r="F235" s="32"/>
      <c r="G235" s="24"/>
      <c r="H235" s="32"/>
      <c r="I235" s="61"/>
      <c r="J235" s="26"/>
      <c r="K235" s="26"/>
      <c r="L235" s="26"/>
      <c r="M235" s="26"/>
    </row>
    <row r="236" ht="48.75" customHeight="1">
      <c r="A236" s="40" t="s">
        <v>69</v>
      </c>
      <c r="B236" s="34" t="s">
        <v>39</v>
      </c>
      <c r="C236" s="41" t="s">
        <v>70</v>
      </c>
      <c r="D236" s="14"/>
      <c r="E236" s="33"/>
      <c r="F236" s="33"/>
      <c r="G236" s="33"/>
      <c r="H236" s="33"/>
      <c r="I236" s="61"/>
      <c r="J236" s="33"/>
      <c r="K236" s="33"/>
      <c r="L236" s="33"/>
      <c r="M236" s="33"/>
    </row>
    <row r="237" ht="48.75" customHeight="1">
      <c r="A237" s="8"/>
      <c r="B237" s="8"/>
      <c r="C237" s="8"/>
      <c r="D237" s="8"/>
      <c r="E237" s="35" t="s">
        <v>32</v>
      </c>
      <c r="F237" s="36">
        <v>0.8333333333333334</v>
      </c>
      <c r="G237" s="37"/>
      <c r="H237" s="38" t="s">
        <v>78</v>
      </c>
      <c r="I237" s="62"/>
      <c r="J237" s="39"/>
      <c r="K237" s="39"/>
      <c r="L237" s="39"/>
      <c r="M237" s="39"/>
    </row>
    <row r="238" ht="48.75" customHeight="1">
      <c r="A238" s="8"/>
      <c r="B238" s="8"/>
      <c r="C238" s="8"/>
      <c r="D238" s="8"/>
      <c r="E238" s="32"/>
      <c r="F238" s="32"/>
      <c r="G238" s="33"/>
      <c r="H238" s="32"/>
      <c r="I238" s="62"/>
      <c r="J238" s="33"/>
      <c r="K238" s="33"/>
      <c r="L238" s="33"/>
      <c r="M238" s="33"/>
    </row>
    <row r="239" ht="48.75" customHeight="1">
      <c r="A239" s="8"/>
      <c r="B239" s="8"/>
      <c r="C239" s="8"/>
      <c r="D239" s="8"/>
      <c r="E239" s="32"/>
      <c r="F239" s="32"/>
      <c r="G239" s="37"/>
      <c r="H239" s="32"/>
      <c r="I239" s="62"/>
      <c r="J239" s="39"/>
      <c r="K239" s="39"/>
      <c r="L239" s="39"/>
      <c r="M239" s="39"/>
    </row>
    <row r="240" ht="48.75" customHeight="1">
      <c r="A240" s="8"/>
      <c r="B240" s="8"/>
      <c r="C240" s="8"/>
      <c r="D240" s="8"/>
      <c r="E240" s="33"/>
      <c r="F240" s="33"/>
      <c r="G240" s="33"/>
      <c r="H240" s="33"/>
      <c r="I240" s="62"/>
      <c r="J240" s="33"/>
      <c r="K240" s="33"/>
      <c r="L240" s="33"/>
      <c r="M240" s="33"/>
    </row>
    <row r="241" ht="48.75" customHeight="1">
      <c r="A241" s="8"/>
      <c r="B241" s="8"/>
      <c r="C241" s="8"/>
      <c r="D241" s="8"/>
      <c r="E241" s="8"/>
      <c r="F241" s="8"/>
      <c r="G241" s="8"/>
      <c r="H241" s="8"/>
      <c r="I241" s="9"/>
      <c r="J241" s="10" t="s">
        <v>2</v>
      </c>
      <c r="M241" s="9"/>
    </row>
    <row r="242" ht="48.75" customHeight="1">
      <c r="A242" s="11" t="s">
        <v>3</v>
      </c>
      <c r="B242" s="11" t="s">
        <v>4</v>
      </c>
      <c r="C242" s="11" t="s">
        <v>5</v>
      </c>
      <c r="E242" s="9"/>
      <c r="F242" s="9"/>
      <c r="G242" s="12" t="s">
        <v>6</v>
      </c>
      <c r="H242" s="13" t="s">
        <v>94</v>
      </c>
      <c r="I242" s="14"/>
      <c r="J242" s="15">
        <v>1.0</v>
      </c>
      <c r="K242" s="15">
        <v>2.0</v>
      </c>
      <c r="L242" s="15">
        <v>3.0</v>
      </c>
      <c r="M242" s="12" t="s">
        <v>8</v>
      </c>
      <c r="N242" s="47"/>
    </row>
    <row r="243" ht="48.75" customHeight="1">
      <c r="A243" s="19">
        <v>1.0</v>
      </c>
      <c r="B243" s="20" t="s">
        <v>15</v>
      </c>
      <c r="C243" s="21" t="s">
        <v>16</v>
      </c>
      <c r="D243" s="14"/>
      <c r="E243" s="22" t="s">
        <v>17</v>
      </c>
      <c r="F243" s="23">
        <v>0.7638888888888888</v>
      </c>
      <c r="G243" s="24"/>
      <c r="H243" s="25" t="s">
        <v>73</v>
      </c>
      <c r="I243" s="61"/>
      <c r="J243" s="26"/>
      <c r="K243" s="26"/>
      <c r="L243" s="26"/>
      <c r="M243" s="26"/>
    </row>
    <row r="244" ht="48.75" customHeight="1">
      <c r="A244" s="19">
        <v>2.0</v>
      </c>
      <c r="B244" s="20" t="s">
        <v>19</v>
      </c>
      <c r="C244" s="21" t="s">
        <v>20</v>
      </c>
      <c r="D244" s="14"/>
      <c r="E244" s="32"/>
      <c r="F244" s="32"/>
      <c r="G244" s="33"/>
      <c r="H244" s="32"/>
      <c r="I244" s="61"/>
      <c r="J244" s="33"/>
      <c r="K244" s="33"/>
      <c r="L244" s="33"/>
      <c r="M244" s="33"/>
    </row>
    <row r="245" ht="48.75" customHeight="1">
      <c r="A245" s="19">
        <v>3.0</v>
      </c>
      <c r="B245" s="20" t="s">
        <v>23</v>
      </c>
      <c r="C245" s="21" t="s">
        <v>24</v>
      </c>
      <c r="D245" s="14"/>
      <c r="E245" s="32"/>
      <c r="F245" s="32"/>
      <c r="G245" s="24"/>
      <c r="H245" s="32"/>
      <c r="I245" s="61"/>
      <c r="J245" s="26"/>
      <c r="K245" s="26"/>
      <c r="L245" s="26"/>
      <c r="M245" s="26"/>
    </row>
    <row r="246" ht="48.75" customHeight="1">
      <c r="A246" s="19">
        <v>4.0</v>
      </c>
      <c r="B246" s="20" t="s">
        <v>26</v>
      </c>
      <c r="C246" s="21" t="s">
        <v>27</v>
      </c>
      <c r="D246" s="14"/>
      <c r="E246" s="33"/>
      <c r="F246" s="33"/>
      <c r="G246" s="33"/>
      <c r="H246" s="33"/>
      <c r="I246" s="61"/>
      <c r="J246" s="33"/>
      <c r="K246" s="33"/>
      <c r="L246" s="33"/>
      <c r="M246" s="33"/>
    </row>
    <row r="247" ht="48.75" customHeight="1">
      <c r="A247" s="19">
        <v>5.0</v>
      </c>
      <c r="B247" s="20" t="s">
        <v>30</v>
      </c>
      <c r="C247" s="21" t="s">
        <v>31</v>
      </c>
      <c r="D247" s="14"/>
      <c r="E247" s="35" t="s">
        <v>32</v>
      </c>
      <c r="F247" s="36">
        <v>0.7638888888888888</v>
      </c>
      <c r="G247" s="37"/>
      <c r="H247" s="38" t="s">
        <v>74</v>
      </c>
      <c r="I247" s="62"/>
      <c r="J247" s="39"/>
      <c r="K247" s="39"/>
      <c r="L247" s="39"/>
      <c r="M247" s="39"/>
    </row>
    <row r="248" ht="48.75" customHeight="1">
      <c r="A248" s="19">
        <v>6.0</v>
      </c>
      <c r="B248" s="20" t="s">
        <v>29</v>
      </c>
      <c r="C248" s="21" t="s">
        <v>35</v>
      </c>
      <c r="D248" s="14"/>
      <c r="E248" s="32"/>
      <c r="F248" s="32"/>
      <c r="G248" s="33"/>
      <c r="H248" s="32"/>
      <c r="I248" s="62"/>
      <c r="J248" s="33"/>
      <c r="K248" s="33"/>
      <c r="L248" s="33"/>
      <c r="M248" s="33"/>
    </row>
    <row r="249" ht="48.75" customHeight="1">
      <c r="A249" s="19">
        <v>7.0</v>
      </c>
      <c r="B249" s="20" t="s">
        <v>22</v>
      </c>
      <c r="C249" s="21" t="s">
        <v>38</v>
      </c>
      <c r="D249" s="14"/>
      <c r="E249" s="32"/>
      <c r="F249" s="32"/>
      <c r="G249" s="37"/>
      <c r="H249" s="32"/>
      <c r="I249" s="62"/>
      <c r="J249" s="39"/>
      <c r="K249" s="39"/>
      <c r="L249" s="39"/>
      <c r="M249" s="39"/>
    </row>
    <row r="250" ht="48.75" customHeight="1">
      <c r="A250" s="19">
        <v>8.0</v>
      </c>
      <c r="B250" s="20" t="s">
        <v>39</v>
      </c>
      <c r="C250" s="21" t="s">
        <v>40</v>
      </c>
      <c r="D250" s="14"/>
      <c r="E250" s="33"/>
      <c r="F250" s="33"/>
      <c r="G250" s="33"/>
      <c r="H250" s="33"/>
      <c r="I250" s="62"/>
      <c r="J250" s="33"/>
      <c r="K250" s="33"/>
      <c r="L250" s="33"/>
      <c r="M250" s="33"/>
    </row>
    <row r="251" ht="48.75" customHeight="1">
      <c r="A251" s="19">
        <v>9.0</v>
      </c>
      <c r="B251" s="20" t="s">
        <v>39</v>
      </c>
      <c r="C251" s="21" t="s">
        <v>42</v>
      </c>
      <c r="D251" s="14"/>
      <c r="E251" s="22" t="s">
        <v>17</v>
      </c>
      <c r="F251" s="23">
        <v>0.7986111111111112</v>
      </c>
      <c r="G251" s="24"/>
      <c r="H251" s="25" t="s">
        <v>75</v>
      </c>
      <c r="I251" s="61"/>
      <c r="J251" s="26"/>
      <c r="K251" s="26"/>
      <c r="L251" s="26"/>
      <c r="M251" s="26"/>
    </row>
    <row r="252" ht="48.75" customHeight="1">
      <c r="A252" s="19">
        <v>10.0</v>
      </c>
      <c r="B252" s="20" t="s">
        <v>44</v>
      </c>
      <c r="C252" s="21" t="s">
        <v>45</v>
      </c>
      <c r="D252" s="14"/>
      <c r="E252" s="32"/>
      <c r="F252" s="32"/>
      <c r="G252" s="33"/>
      <c r="H252" s="32"/>
      <c r="I252" s="61"/>
      <c r="J252" s="33"/>
      <c r="K252" s="33"/>
      <c r="L252" s="33"/>
      <c r="M252" s="33"/>
    </row>
    <row r="253" ht="48.75" customHeight="1">
      <c r="A253" s="19">
        <v>11.0</v>
      </c>
      <c r="B253" s="20" t="s">
        <v>37</v>
      </c>
      <c r="C253" s="21" t="s">
        <v>47</v>
      </c>
      <c r="D253" s="14"/>
      <c r="E253" s="32"/>
      <c r="F253" s="32"/>
      <c r="G253" s="24"/>
      <c r="H253" s="32"/>
      <c r="I253" s="61"/>
      <c r="J253" s="26"/>
      <c r="K253" s="26"/>
      <c r="L253" s="26"/>
      <c r="M253" s="26"/>
    </row>
    <row r="254" ht="48.75" customHeight="1">
      <c r="A254" s="19">
        <v>12.0</v>
      </c>
      <c r="B254" s="20" t="s">
        <v>25</v>
      </c>
      <c r="C254" s="21" t="s">
        <v>48</v>
      </c>
      <c r="D254" s="14"/>
      <c r="E254" s="33"/>
      <c r="F254" s="33"/>
      <c r="G254" s="33"/>
      <c r="H254" s="33"/>
      <c r="I254" s="61"/>
      <c r="J254" s="33"/>
      <c r="K254" s="33"/>
      <c r="L254" s="33"/>
      <c r="M254" s="33"/>
    </row>
    <row r="255" ht="48.75" customHeight="1">
      <c r="A255" s="40" t="s">
        <v>51</v>
      </c>
      <c r="B255" s="34" t="s">
        <v>52</v>
      </c>
      <c r="C255" s="41" t="s">
        <v>53</v>
      </c>
      <c r="D255" s="14"/>
      <c r="E255" s="35" t="s">
        <v>32</v>
      </c>
      <c r="F255" s="36">
        <v>0.7986111111111112</v>
      </c>
      <c r="G255" s="37"/>
      <c r="H255" s="38" t="s">
        <v>76</v>
      </c>
      <c r="I255" s="62"/>
      <c r="J255" s="39"/>
      <c r="K255" s="39"/>
      <c r="L255" s="39"/>
      <c r="M255" s="39"/>
    </row>
    <row r="256" ht="48.75" customHeight="1">
      <c r="A256" s="40" t="s">
        <v>55</v>
      </c>
      <c r="B256" s="34" t="s">
        <v>46</v>
      </c>
      <c r="C256" s="41" t="s">
        <v>56</v>
      </c>
      <c r="D256" s="14"/>
      <c r="E256" s="32"/>
      <c r="F256" s="32"/>
      <c r="G256" s="33"/>
      <c r="H256" s="32"/>
      <c r="I256" s="62"/>
      <c r="J256" s="33"/>
      <c r="K256" s="33"/>
      <c r="L256" s="33"/>
      <c r="M256" s="33"/>
    </row>
    <row r="257" ht="48.75" customHeight="1">
      <c r="A257" s="40" t="s">
        <v>57</v>
      </c>
      <c r="B257" s="34" t="s">
        <v>21</v>
      </c>
      <c r="C257" s="41" t="s">
        <v>58</v>
      </c>
      <c r="D257" s="14"/>
      <c r="E257" s="32"/>
      <c r="F257" s="32"/>
      <c r="G257" s="37"/>
      <c r="H257" s="32"/>
      <c r="I257" s="62"/>
      <c r="J257" s="39"/>
      <c r="K257" s="39"/>
      <c r="L257" s="39"/>
      <c r="M257" s="39"/>
    </row>
    <row r="258" ht="48.75" customHeight="1">
      <c r="A258" s="40" t="s">
        <v>59</v>
      </c>
      <c r="B258" s="34" t="s">
        <v>36</v>
      </c>
      <c r="C258" s="41" t="s">
        <v>60</v>
      </c>
      <c r="D258" s="14"/>
      <c r="E258" s="33"/>
      <c r="F258" s="33"/>
      <c r="G258" s="33"/>
      <c r="H258" s="33"/>
      <c r="I258" s="62"/>
      <c r="J258" s="33"/>
      <c r="K258" s="33"/>
      <c r="L258" s="33"/>
      <c r="M258" s="33"/>
    </row>
    <row r="259" ht="48.75" customHeight="1">
      <c r="A259" s="40" t="s">
        <v>62</v>
      </c>
      <c r="B259" s="34" t="s">
        <v>49</v>
      </c>
      <c r="C259" s="41" t="s">
        <v>63</v>
      </c>
      <c r="D259" s="14"/>
      <c r="E259" s="22" t="s">
        <v>17</v>
      </c>
      <c r="F259" s="23">
        <v>0.8333333333333334</v>
      </c>
      <c r="G259" s="24"/>
      <c r="H259" s="25" t="s">
        <v>77</v>
      </c>
      <c r="I259" s="61"/>
      <c r="J259" s="26"/>
      <c r="K259" s="26"/>
      <c r="L259" s="26"/>
      <c r="M259" s="26"/>
    </row>
    <row r="260" ht="48.75" customHeight="1">
      <c r="A260" s="40" t="s">
        <v>65</v>
      </c>
      <c r="B260" s="34" t="s">
        <v>28</v>
      </c>
      <c r="C260" s="41" t="s">
        <v>66</v>
      </c>
      <c r="D260" s="14"/>
      <c r="E260" s="32"/>
      <c r="F260" s="32"/>
      <c r="G260" s="33"/>
      <c r="H260" s="32"/>
      <c r="I260" s="61"/>
      <c r="J260" s="33"/>
      <c r="K260" s="33"/>
      <c r="L260" s="33"/>
      <c r="M260" s="33"/>
    </row>
    <row r="261" ht="48.75" customHeight="1">
      <c r="A261" s="40" t="s">
        <v>67</v>
      </c>
      <c r="B261" s="34" t="s">
        <v>41</v>
      </c>
      <c r="C261" s="41" t="s">
        <v>68</v>
      </c>
      <c r="D261" s="14"/>
      <c r="E261" s="32"/>
      <c r="F261" s="32"/>
      <c r="G261" s="24"/>
      <c r="H261" s="32"/>
      <c r="I261" s="61"/>
      <c r="J261" s="26"/>
      <c r="K261" s="26"/>
      <c r="L261" s="26"/>
      <c r="M261" s="26"/>
    </row>
    <row r="262" ht="48.75" customHeight="1">
      <c r="A262" s="40" t="s">
        <v>69</v>
      </c>
      <c r="B262" s="34" t="s">
        <v>39</v>
      </c>
      <c r="C262" s="41" t="s">
        <v>70</v>
      </c>
      <c r="D262" s="14"/>
      <c r="E262" s="33"/>
      <c r="F262" s="33"/>
      <c r="G262" s="33"/>
      <c r="H262" s="33"/>
      <c r="I262" s="61"/>
      <c r="J262" s="33"/>
      <c r="K262" s="33"/>
      <c r="L262" s="33"/>
      <c r="M262" s="33"/>
    </row>
    <row r="263" ht="48.75" customHeight="1">
      <c r="A263" s="8"/>
      <c r="B263" s="8"/>
      <c r="C263" s="8"/>
      <c r="D263" s="8"/>
      <c r="E263" s="35" t="s">
        <v>32</v>
      </c>
      <c r="F263" s="36">
        <v>0.8333333333333334</v>
      </c>
      <c r="G263" s="37"/>
      <c r="H263" s="38" t="s">
        <v>78</v>
      </c>
      <c r="I263" s="62"/>
      <c r="J263" s="39"/>
      <c r="K263" s="39"/>
      <c r="L263" s="39"/>
      <c r="M263" s="39"/>
    </row>
    <row r="264" ht="48.75" customHeight="1">
      <c r="A264" s="8"/>
      <c r="B264" s="8"/>
      <c r="C264" s="8"/>
      <c r="D264" s="8"/>
      <c r="E264" s="32"/>
      <c r="F264" s="32"/>
      <c r="G264" s="33"/>
      <c r="H264" s="32"/>
      <c r="I264" s="62"/>
      <c r="J264" s="33"/>
      <c r="K264" s="33"/>
      <c r="L264" s="33"/>
      <c r="M264" s="33"/>
    </row>
    <row r="265" ht="48.75" customHeight="1">
      <c r="A265" s="8"/>
      <c r="B265" s="8"/>
      <c r="C265" s="8"/>
      <c r="D265" s="8"/>
      <c r="E265" s="32"/>
      <c r="F265" s="32"/>
      <c r="G265" s="37"/>
      <c r="H265" s="32"/>
      <c r="I265" s="62"/>
      <c r="J265" s="39"/>
      <c r="K265" s="39"/>
      <c r="L265" s="39"/>
      <c r="M265" s="39"/>
    </row>
    <row r="266" ht="48.75" customHeight="1">
      <c r="A266" s="8"/>
      <c r="B266" s="8"/>
      <c r="C266" s="8"/>
      <c r="D266" s="8"/>
      <c r="E266" s="33"/>
      <c r="F266" s="33"/>
      <c r="G266" s="33"/>
      <c r="H266" s="33"/>
      <c r="I266" s="62"/>
      <c r="J266" s="33"/>
      <c r="K266" s="33"/>
      <c r="L266" s="33"/>
      <c r="M266" s="33"/>
    </row>
    <row r="267" ht="48.75" customHeight="1">
      <c r="A267" s="8"/>
      <c r="B267" s="8"/>
      <c r="C267" s="8"/>
      <c r="D267" s="8"/>
      <c r="E267" s="8"/>
      <c r="F267" s="8"/>
      <c r="G267" s="8"/>
      <c r="H267" s="8"/>
      <c r="I267" s="9"/>
      <c r="J267" s="10" t="s">
        <v>2</v>
      </c>
      <c r="M267" s="9"/>
    </row>
    <row r="268" ht="48.75" customHeight="1">
      <c r="A268" s="11" t="s">
        <v>3</v>
      </c>
      <c r="B268" s="11" t="s">
        <v>4</v>
      </c>
      <c r="C268" s="11" t="s">
        <v>5</v>
      </c>
      <c r="E268" s="9"/>
      <c r="F268" s="9"/>
      <c r="G268" s="12" t="s">
        <v>6</v>
      </c>
      <c r="H268" s="13" t="s">
        <v>94</v>
      </c>
      <c r="I268" s="14"/>
      <c r="J268" s="15">
        <v>1.0</v>
      </c>
      <c r="K268" s="15">
        <v>2.0</v>
      </c>
      <c r="L268" s="15">
        <v>3.0</v>
      </c>
      <c r="M268" s="12" t="s">
        <v>8</v>
      </c>
    </row>
    <row r="269" ht="48.75" customHeight="1">
      <c r="A269" s="19">
        <v>1.0</v>
      </c>
      <c r="B269" s="20" t="s">
        <v>15</v>
      </c>
      <c r="C269" s="21" t="s">
        <v>16</v>
      </c>
      <c r="D269" s="14"/>
      <c r="E269" s="22" t="s">
        <v>17</v>
      </c>
      <c r="F269" s="23">
        <v>0.7638888888888888</v>
      </c>
      <c r="G269" s="24"/>
      <c r="H269" s="25" t="s">
        <v>73</v>
      </c>
      <c r="I269" s="61"/>
      <c r="J269" s="26"/>
      <c r="K269" s="26"/>
      <c r="L269" s="26"/>
      <c r="M269" s="26"/>
    </row>
    <row r="270" ht="48.75" customHeight="1">
      <c r="A270" s="19">
        <v>2.0</v>
      </c>
      <c r="B270" s="20" t="s">
        <v>19</v>
      </c>
      <c r="C270" s="21" t="s">
        <v>20</v>
      </c>
      <c r="D270" s="14"/>
      <c r="E270" s="32"/>
      <c r="F270" s="32"/>
      <c r="G270" s="33"/>
      <c r="H270" s="32"/>
      <c r="I270" s="61"/>
      <c r="J270" s="33"/>
      <c r="K270" s="33"/>
      <c r="L270" s="33"/>
      <c r="M270" s="33"/>
    </row>
    <row r="271" ht="48.75" customHeight="1">
      <c r="A271" s="19">
        <v>3.0</v>
      </c>
      <c r="B271" s="20" t="s">
        <v>23</v>
      </c>
      <c r="C271" s="21" t="s">
        <v>24</v>
      </c>
      <c r="D271" s="14"/>
      <c r="E271" s="32"/>
      <c r="F271" s="32"/>
      <c r="G271" s="24"/>
      <c r="H271" s="32"/>
      <c r="I271" s="61"/>
      <c r="J271" s="26"/>
      <c r="K271" s="26"/>
      <c r="L271" s="26"/>
      <c r="M271" s="26"/>
    </row>
    <row r="272" ht="48.75" customHeight="1">
      <c r="A272" s="19">
        <v>4.0</v>
      </c>
      <c r="B272" s="20" t="s">
        <v>26</v>
      </c>
      <c r="C272" s="21" t="s">
        <v>27</v>
      </c>
      <c r="D272" s="14"/>
      <c r="E272" s="33"/>
      <c r="F272" s="33"/>
      <c r="G272" s="33"/>
      <c r="H272" s="33"/>
      <c r="I272" s="61"/>
      <c r="J272" s="33"/>
      <c r="K272" s="33"/>
      <c r="L272" s="33"/>
      <c r="M272" s="33"/>
    </row>
    <row r="273" ht="48.75" customHeight="1">
      <c r="A273" s="19">
        <v>5.0</v>
      </c>
      <c r="B273" s="20" t="s">
        <v>30</v>
      </c>
      <c r="C273" s="21" t="s">
        <v>31</v>
      </c>
      <c r="D273" s="14"/>
      <c r="E273" s="35" t="s">
        <v>32</v>
      </c>
      <c r="F273" s="36">
        <v>0.7638888888888888</v>
      </c>
      <c r="G273" s="37"/>
      <c r="H273" s="38" t="s">
        <v>74</v>
      </c>
      <c r="I273" s="62"/>
      <c r="J273" s="39"/>
      <c r="K273" s="39"/>
      <c r="L273" s="39"/>
      <c r="M273" s="39"/>
    </row>
    <row r="274" ht="48.75" customHeight="1">
      <c r="A274" s="19">
        <v>6.0</v>
      </c>
      <c r="B274" s="20" t="s">
        <v>29</v>
      </c>
      <c r="C274" s="21" t="s">
        <v>35</v>
      </c>
      <c r="D274" s="14"/>
      <c r="E274" s="32"/>
      <c r="F274" s="32"/>
      <c r="G274" s="33"/>
      <c r="H274" s="32"/>
      <c r="I274" s="62"/>
      <c r="J274" s="33"/>
      <c r="K274" s="33"/>
      <c r="L274" s="33"/>
      <c r="M274" s="33"/>
    </row>
    <row r="275" ht="48.75" customHeight="1">
      <c r="A275" s="19">
        <v>7.0</v>
      </c>
      <c r="B275" s="20" t="s">
        <v>22</v>
      </c>
      <c r="C275" s="21" t="s">
        <v>38</v>
      </c>
      <c r="D275" s="14"/>
      <c r="E275" s="32"/>
      <c r="F275" s="32"/>
      <c r="G275" s="37"/>
      <c r="H275" s="32"/>
      <c r="I275" s="62"/>
      <c r="J275" s="39"/>
      <c r="K275" s="39"/>
      <c r="L275" s="39"/>
      <c r="M275" s="39"/>
    </row>
    <row r="276" ht="48.75" customHeight="1">
      <c r="A276" s="19">
        <v>8.0</v>
      </c>
      <c r="B276" s="20" t="s">
        <v>39</v>
      </c>
      <c r="C276" s="21" t="s">
        <v>40</v>
      </c>
      <c r="D276" s="14"/>
      <c r="E276" s="33"/>
      <c r="F276" s="33"/>
      <c r="G276" s="33"/>
      <c r="H276" s="33"/>
      <c r="I276" s="62"/>
      <c r="J276" s="33"/>
      <c r="K276" s="33"/>
      <c r="L276" s="33"/>
      <c r="M276" s="33"/>
    </row>
    <row r="277" ht="48.75" customHeight="1">
      <c r="A277" s="19">
        <v>9.0</v>
      </c>
      <c r="B277" s="20" t="s">
        <v>39</v>
      </c>
      <c r="C277" s="21" t="s">
        <v>42</v>
      </c>
      <c r="D277" s="14"/>
      <c r="E277" s="22" t="s">
        <v>17</v>
      </c>
      <c r="F277" s="23">
        <v>0.7986111111111112</v>
      </c>
      <c r="G277" s="24"/>
      <c r="H277" s="25" t="s">
        <v>75</v>
      </c>
      <c r="I277" s="61"/>
      <c r="J277" s="26"/>
      <c r="K277" s="26"/>
      <c r="L277" s="26"/>
      <c r="M277" s="26"/>
    </row>
    <row r="278" ht="48.75" customHeight="1">
      <c r="A278" s="19">
        <v>10.0</v>
      </c>
      <c r="B278" s="20" t="s">
        <v>44</v>
      </c>
      <c r="C278" s="21" t="s">
        <v>45</v>
      </c>
      <c r="D278" s="14"/>
      <c r="E278" s="32"/>
      <c r="F278" s="32"/>
      <c r="G278" s="33"/>
      <c r="H278" s="32"/>
      <c r="I278" s="61"/>
      <c r="J278" s="33"/>
      <c r="K278" s="33"/>
      <c r="L278" s="33"/>
      <c r="M278" s="33"/>
    </row>
    <row r="279" ht="48.75" customHeight="1">
      <c r="A279" s="19">
        <v>11.0</v>
      </c>
      <c r="B279" s="20" t="s">
        <v>37</v>
      </c>
      <c r="C279" s="21" t="s">
        <v>47</v>
      </c>
      <c r="D279" s="14"/>
      <c r="E279" s="32"/>
      <c r="F279" s="32"/>
      <c r="G279" s="24"/>
      <c r="H279" s="32"/>
      <c r="I279" s="61"/>
      <c r="J279" s="26"/>
      <c r="K279" s="26"/>
      <c r="L279" s="26"/>
      <c r="M279" s="26"/>
    </row>
    <row r="280" ht="48.75" customHeight="1">
      <c r="A280" s="19">
        <v>12.0</v>
      </c>
      <c r="B280" s="20" t="s">
        <v>25</v>
      </c>
      <c r="C280" s="21" t="s">
        <v>48</v>
      </c>
      <c r="D280" s="14"/>
      <c r="E280" s="33"/>
      <c r="F280" s="33"/>
      <c r="G280" s="33"/>
      <c r="H280" s="33"/>
      <c r="I280" s="61"/>
      <c r="J280" s="33"/>
      <c r="K280" s="33"/>
      <c r="L280" s="33"/>
      <c r="M280" s="33"/>
    </row>
    <row r="281" ht="48.75" customHeight="1">
      <c r="A281" s="40" t="s">
        <v>51</v>
      </c>
      <c r="B281" s="34" t="s">
        <v>52</v>
      </c>
      <c r="C281" s="41" t="s">
        <v>53</v>
      </c>
      <c r="D281" s="14"/>
      <c r="E281" s="35" t="s">
        <v>32</v>
      </c>
      <c r="F281" s="36">
        <v>0.7986111111111112</v>
      </c>
      <c r="G281" s="37"/>
      <c r="H281" s="38" t="s">
        <v>76</v>
      </c>
      <c r="I281" s="62"/>
      <c r="J281" s="39"/>
      <c r="K281" s="39"/>
      <c r="L281" s="39"/>
      <c r="M281" s="39"/>
    </row>
    <row r="282" ht="48.75" customHeight="1">
      <c r="A282" s="40" t="s">
        <v>55</v>
      </c>
      <c r="B282" s="34" t="s">
        <v>46</v>
      </c>
      <c r="C282" s="41" t="s">
        <v>56</v>
      </c>
      <c r="D282" s="14"/>
      <c r="E282" s="32"/>
      <c r="F282" s="32"/>
      <c r="G282" s="33"/>
      <c r="H282" s="32"/>
      <c r="I282" s="62"/>
      <c r="J282" s="33"/>
      <c r="K282" s="33"/>
      <c r="L282" s="33"/>
      <c r="M282" s="33"/>
    </row>
    <row r="283" ht="48.75" customHeight="1">
      <c r="A283" s="40" t="s">
        <v>57</v>
      </c>
      <c r="B283" s="34" t="s">
        <v>21</v>
      </c>
      <c r="C283" s="41" t="s">
        <v>58</v>
      </c>
      <c r="D283" s="14"/>
      <c r="E283" s="32"/>
      <c r="F283" s="32"/>
      <c r="G283" s="37"/>
      <c r="H283" s="32"/>
      <c r="I283" s="62"/>
      <c r="J283" s="39"/>
      <c r="K283" s="39"/>
      <c r="L283" s="39"/>
      <c r="M283" s="39"/>
    </row>
    <row r="284" ht="48.75" customHeight="1">
      <c r="A284" s="40" t="s">
        <v>59</v>
      </c>
      <c r="B284" s="34" t="s">
        <v>36</v>
      </c>
      <c r="C284" s="41" t="s">
        <v>60</v>
      </c>
      <c r="D284" s="14"/>
      <c r="E284" s="33"/>
      <c r="F284" s="33"/>
      <c r="G284" s="33"/>
      <c r="H284" s="33"/>
      <c r="I284" s="62"/>
      <c r="J284" s="33"/>
      <c r="K284" s="33"/>
      <c r="L284" s="33"/>
      <c r="M284" s="33"/>
    </row>
    <row r="285" ht="48.75" customHeight="1">
      <c r="A285" s="40" t="s">
        <v>62</v>
      </c>
      <c r="B285" s="34" t="s">
        <v>49</v>
      </c>
      <c r="C285" s="41" t="s">
        <v>63</v>
      </c>
      <c r="D285" s="14"/>
      <c r="E285" s="22" t="s">
        <v>17</v>
      </c>
      <c r="F285" s="23">
        <v>0.8333333333333334</v>
      </c>
      <c r="G285" s="24"/>
      <c r="H285" s="25" t="s">
        <v>77</v>
      </c>
      <c r="I285" s="61"/>
      <c r="J285" s="26"/>
      <c r="K285" s="26"/>
      <c r="L285" s="26"/>
      <c r="M285" s="26"/>
    </row>
    <row r="286" ht="48.75" customHeight="1">
      <c r="A286" s="40" t="s">
        <v>65</v>
      </c>
      <c r="B286" s="34" t="s">
        <v>28</v>
      </c>
      <c r="C286" s="41" t="s">
        <v>66</v>
      </c>
      <c r="D286" s="14"/>
      <c r="E286" s="32"/>
      <c r="F286" s="32"/>
      <c r="G286" s="33"/>
      <c r="H286" s="32"/>
      <c r="I286" s="61"/>
      <c r="J286" s="33"/>
      <c r="K286" s="33"/>
      <c r="L286" s="33"/>
      <c r="M286" s="33"/>
    </row>
    <row r="287" ht="48.75" customHeight="1">
      <c r="A287" s="40" t="s">
        <v>67</v>
      </c>
      <c r="B287" s="34" t="s">
        <v>41</v>
      </c>
      <c r="C287" s="41" t="s">
        <v>68</v>
      </c>
      <c r="D287" s="14"/>
      <c r="E287" s="32"/>
      <c r="F287" s="32"/>
      <c r="G287" s="24"/>
      <c r="H287" s="32"/>
      <c r="I287" s="61"/>
      <c r="J287" s="26"/>
      <c r="K287" s="26"/>
      <c r="L287" s="26"/>
      <c r="M287" s="26"/>
    </row>
    <row r="288" ht="48.75" customHeight="1">
      <c r="A288" s="40" t="s">
        <v>69</v>
      </c>
      <c r="B288" s="34" t="s">
        <v>39</v>
      </c>
      <c r="C288" s="41" t="s">
        <v>70</v>
      </c>
      <c r="D288" s="14"/>
      <c r="E288" s="33"/>
      <c r="F288" s="33"/>
      <c r="G288" s="33"/>
      <c r="H288" s="33"/>
      <c r="I288" s="61"/>
      <c r="J288" s="33"/>
      <c r="K288" s="33"/>
      <c r="L288" s="33"/>
      <c r="M288" s="33"/>
    </row>
    <row r="289" ht="48.75" customHeight="1">
      <c r="A289" s="8"/>
      <c r="B289" s="8"/>
      <c r="C289" s="8"/>
      <c r="D289" s="8"/>
      <c r="E289" s="35" t="s">
        <v>32</v>
      </c>
      <c r="F289" s="36">
        <v>0.8333333333333334</v>
      </c>
      <c r="G289" s="37"/>
      <c r="H289" s="38" t="s">
        <v>78</v>
      </c>
      <c r="I289" s="62"/>
      <c r="J289" s="39"/>
      <c r="K289" s="39"/>
      <c r="L289" s="39"/>
      <c r="M289" s="39"/>
    </row>
    <row r="290" ht="48.75" customHeight="1">
      <c r="A290" s="8"/>
      <c r="B290" s="8"/>
      <c r="C290" s="8"/>
      <c r="D290" s="8"/>
      <c r="E290" s="32"/>
      <c r="F290" s="32"/>
      <c r="G290" s="33"/>
      <c r="H290" s="32"/>
      <c r="I290" s="62"/>
      <c r="J290" s="33"/>
      <c r="K290" s="33"/>
      <c r="L290" s="33"/>
      <c r="M290" s="33"/>
    </row>
    <row r="291" ht="48.75" customHeight="1">
      <c r="A291" s="8"/>
      <c r="B291" s="8"/>
      <c r="C291" s="8"/>
      <c r="D291" s="8"/>
      <c r="E291" s="32"/>
      <c r="F291" s="32"/>
      <c r="G291" s="37"/>
      <c r="H291" s="32"/>
      <c r="I291" s="62"/>
      <c r="J291" s="39"/>
      <c r="K291" s="39"/>
      <c r="L291" s="39"/>
      <c r="M291" s="39"/>
    </row>
    <row r="292" ht="48.75" customHeight="1">
      <c r="A292" s="8"/>
      <c r="B292" s="8"/>
      <c r="C292" s="8"/>
      <c r="D292" s="8"/>
      <c r="E292" s="33"/>
      <c r="F292" s="33"/>
      <c r="G292" s="33"/>
      <c r="H292" s="33"/>
      <c r="I292" s="62"/>
      <c r="J292" s="33"/>
      <c r="K292" s="33"/>
      <c r="L292" s="33"/>
      <c r="M292" s="33"/>
    </row>
    <row r="293" ht="48.75" customHeight="1">
      <c r="A293" s="8"/>
      <c r="B293" s="8"/>
      <c r="C293" s="8"/>
      <c r="D293" s="8"/>
      <c r="E293" s="8"/>
      <c r="F293" s="8"/>
      <c r="G293" s="8"/>
      <c r="H293" s="8"/>
      <c r="I293" s="9"/>
      <c r="J293" s="10" t="s">
        <v>2</v>
      </c>
      <c r="M293" s="9"/>
    </row>
    <row r="294" ht="48.75" customHeight="1">
      <c r="A294" s="11" t="s">
        <v>3</v>
      </c>
      <c r="B294" s="11" t="s">
        <v>4</v>
      </c>
      <c r="C294" s="11" t="s">
        <v>5</v>
      </c>
      <c r="E294" s="9"/>
      <c r="F294" s="9"/>
      <c r="G294" s="12" t="s">
        <v>6</v>
      </c>
      <c r="H294" s="13" t="s">
        <v>94</v>
      </c>
      <c r="I294" s="14"/>
      <c r="J294" s="15">
        <v>1.0</v>
      </c>
      <c r="K294" s="15">
        <v>2.0</v>
      </c>
      <c r="L294" s="15">
        <v>3.0</v>
      </c>
      <c r="M294" s="12" t="s">
        <v>8</v>
      </c>
    </row>
    <row r="295" ht="48.75" customHeight="1">
      <c r="A295" s="19">
        <v>1.0</v>
      </c>
      <c r="B295" s="20" t="s">
        <v>15</v>
      </c>
      <c r="C295" s="21" t="s">
        <v>16</v>
      </c>
      <c r="D295" s="14"/>
      <c r="E295" s="22" t="s">
        <v>17</v>
      </c>
      <c r="F295" s="23">
        <v>0.7638888888888888</v>
      </c>
      <c r="G295" s="24"/>
      <c r="H295" s="25" t="s">
        <v>73</v>
      </c>
      <c r="I295" s="61"/>
      <c r="J295" s="26"/>
      <c r="K295" s="26"/>
      <c r="L295" s="26"/>
      <c r="M295" s="26"/>
    </row>
    <row r="296" ht="48.75" customHeight="1">
      <c r="A296" s="19">
        <v>2.0</v>
      </c>
      <c r="B296" s="20" t="s">
        <v>19</v>
      </c>
      <c r="C296" s="21" t="s">
        <v>20</v>
      </c>
      <c r="D296" s="14"/>
      <c r="E296" s="32"/>
      <c r="F296" s="32"/>
      <c r="G296" s="33"/>
      <c r="H296" s="32"/>
      <c r="I296" s="61"/>
      <c r="J296" s="33"/>
      <c r="K296" s="33"/>
      <c r="L296" s="33"/>
      <c r="M296" s="33"/>
    </row>
    <row r="297" ht="48.75" customHeight="1">
      <c r="A297" s="19">
        <v>3.0</v>
      </c>
      <c r="B297" s="20" t="s">
        <v>23</v>
      </c>
      <c r="C297" s="21" t="s">
        <v>24</v>
      </c>
      <c r="D297" s="14"/>
      <c r="E297" s="32"/>
      <c r="F297" s="32"/>
      <c r="G297" s="24"/>
      <c r="H297" s="32"/>
      <c r="I297" s="61"/>
      <c r="J297" s="26"/>
      <c r="K297" s="26"/>
      <c r="L297" s="26"/>
      <c r="M297" s="26"/>
    </row>
    <row r="298" ht="48.75" customHeight="1">
      <c r="A298" s="19">
        <v>4.0</v>
      </c>
      <c r="B298" s="20" t="s">
        <v>26</v>
      </c>
      <c r="C298" s="21" t="s">
        <v>27</v>
      </c>
      <c r="D298" s="14"/>
      <c r="E298" s="33"/>
      <c r="F298" s="33"/>
      <c r="G298" s="33"/>
      <c r="H298" s="33"/>
      <c r="I298" s="61"/>
      <c r="J298" s="33"/>
      <c r="K298" s="33"/>
      <c r="L298" s="33"/>
      <c r="M298" s="33"/>
    </row>
    <row r="299" ht="48.75" customHeight="1">
      <c r="A299" s="19">
        <v>5.0</v>
      </c>
      <c r="B299" s="20" t="s">
        <v>30</v>
      </c>
      <c r="C299" s="21" t="s">
        <v>31</v>
      </c>
      <c r="D299" s="14"/>
      <c r="E299" s="35" t="s">
        <v>32</v>
      </c>
      <c r="F299" s="36">
        <v>0.7638888888888888</v>
      </c>
      <c r="G299" s="37"/>
      <c r="H299" s="38" t="s">
        <v>74</v>
      </c>
      <c r="I299" s="62"/>
      <c r="J299" s="39"/>
      <c r="K299" s="39"/>
      <c r="L299" s="39"/>
      <c r="M299" s="39"/>
    </row>
    <row r="300" ht="48.75" customHeight="1">
      <c r="A300" s="19">
        <v>6.0</v>
      </c>
      <c r="B300" s="20" t="s">
        <v>29</v>
      </c>
      <c r="C300" s="21" t="s">
        <v>35</v>
      </c>
      <c r="D300" s="14"/>
      <c r="E300" s="32"/>
      <c r="F300" s="32"/>
      <c r="G300" s="33"/>
      <c r="H300" s="32"/>
      <c r="I300" s="62"/>
      <c r="J300" s="33"/>
      <c r="K300" s="33"/>
      <c r="L300" s="33"/>
      <c r="M300" s="33"/>
    </row>
    <row r="301" ht="48.75" customHeight="1">
      <c r="A301" s="19">
        <v>7.0</v>
      </c>
      <c r="B301" s="20" t="s">
        <v>22</v>
      </c>
      <c r="C301" s="21" t="s">
        <v>38</v>
      </c>
      <c r="D301" s="14"/>
      <c r="E301" s="32"/>
      <c r="F301" s="32"/>
      <c r="G301" s="37"/>
      <c r="H301" s="32"/>
      <c r="I301" s="62"/>
      <c r="J301" s="39"/>
      <c r="K301" s="39"/>
      <c r="L301" s="39"/>
      <c r="M301" s="39"/>
    </row>
    <row r="302" ht="48.75" customHeight="1">
      <c r="A302" s="19">
        <v>8.0</v>
      </c>
      <c r="B302" s="20" t="s">
        <v>39</v>
      </c>
      <c r="C302" s="21" t="s">
        <v>40</v>
      </c>
      <c r="D302" s="14"/>
      <c r="E302" s="33"/>
      <c r="F302" s="33"/>
      <c r="G302" s="33"/>
      <c r="H302" s="33"/>
      <c r="I302" s="62"/>
      <c r="J302" s="33"/>
      <c r="K302" s="33"/>
      <c r="L302" s="33"/>
      <c r="M302" s="33"/>
    </row>
    <row r="303" ht="48.75" customHeight="1">
      <c r="A303" s="19">
        <v>9.0</v>
      </c>
      <c r="B303" s="20" t="s">
        <v>39</v>
      </c>
      <c r="C303" s="21" t="s">
        <v>42</v>
      </c>
      <c r="D303" s="14"/>
      <c r="E303" s="22" t="s">
        <v>17</v>
      </c>
      <c r="F303" s="23">
        <v>0.7986111111111112</v>
      </c>
      <c r="G303" s="24"/>
      <c r="H303" s="25" t="s">
        <v>75</v>
      </c>
      <c r="I303" s="61"/>
      <c r="J303" s="26"/>
      <c r="K303" s="26"/>
      <c r="L303" s="26"/>
      <c r="M303" s="26"/>
    </row>
    <row r="304" ht="48.75" customHeight="1">
      <c r="A304" s="19">
        <v>10.0</v>
      </c>
      <c r="B304" s="20" t="s">
        <v>44</v>
      </c>
      <c r="C304" s="21" t="s">
        <v>45</v>
      </c>
      <c r="D304" s="14"/>
      <c r="E304" s="32"/>
      <c r="F304" s="32"/>
      <c r="G304" s="33"/>
      <c r="H304" s="32"/>
      <c r="I304" s="61"/>
      <c r="J304" s="33"/>
      <c r="K304" s="33"/>
      <c r="L304" s="33"/>
      <c r="M304" s="33"/>
    </row>
    <row r="305" ht="48.75" customHeight="1">
      <c r="A305" s="19">
        <v>11.0</v>
      </c>
      <c r="B305" s="20" t="s">
        <v>37</v>
      </c>
      <c r="C305" s="21" t="s">
        <v>47</v>
      </c>
      <c r="D305" s="14"/>
      <c r="E305" s="32"/>
      <c r="F305" s="32"/>
      <c r="G305" s="24"/>
      <c r="H305" s="32"/>
      <c r="I305" s="61"/>
      <c r="J305" s="26"/>
      <c r="K305" s="26"/>
      <c r="L305" s="26"/>
      <c r="M305" s="26"/>
    </row>
    <row r="306" ht="48.75" customHeight="1">
      <c r="A306" s="19">
        <v>12.0</v>
      </c>
      <c r="B306" s="20" t="s">
        <v>25</v>
      </c>
      <c r="C306" s="21" t="s">
        <v>48</v>
      </c>
      <c r="D306" s="14"/>
      <c r="E306" s="33"/>
      <c r="F306" s="33"/>
      <c r="G306" s="33"/>
      <c r="H306" s="33"/>
      <c r="I306" s="61"/>
      <c r="J306" s="33"/>
      <c r="K306" s="33"/>
      <c r="L306" s="33"/>
      <c r="M306" s="33"/>
    </row>
    <row r="307" ht="48.75" customHeight="1">
      <c r="A307" s="40" t="s">
        <v>51</v>
      </c>
      <c r="B307" s="34" t="s">
        <v>52</v>
      </c>
      <c r="C307" s="41" t="s">
        <v>53</v>
      </c>
      <c r="D307" s="14"/>
      <c r="E307" s="35" t="s">
        <v>32</v>
      </c>
      <c r="F307" s="36">
        <v>0.7986111111111112</v>
      </c>
      <c r="G307" s="37"/>
      <c r="H307" s="38" t="s">
        <v>76</v>
      </c>
      <c r="I307" s="62"/>
      <c r="J307" s="39"/>
      <c r="K307" s="39"/>
      <c r="L307" s="39"/>
      <c r="M307" s="39"/>
    </row>
    <row r="308" ht="48.75" customHeight="1">
      <c r="A308" s="40" t="s">
        <v>55</v>
      </c>
      <c r="B308" s="34" t="s">
        <v>46</v>
      </c>
      <c r="C308" s="41" t="s">
        <v>56</v>
      </c>
      <c r="D308" s="14"/>
      <c r="E308" s="32"/>
      <c r="F308" s="32"/>
      <c r="G308" s="33"/>
      <c r="H308" s="32"/>
      <c r="I308" s="62"/>
      <c r="J308" s="33"/>
      <c r="K308" s="33"/>
      <c r="L308" s="33"/>
      <c r="M308" s="33"/>
    </row>
    <row r="309" ht="48.75" customHeight="1">
      <c r="A309" s="40" t="s">
        <v>57</v>
      </c>
      <c r="B309" s="34" t="s">
        <v>21</v>
      </c>
      <c r="C309" s="41" t="s">
        <v>58</v>
      </c>
      <c r="D309" s="14"/>
      <c r="E309" s="32"/>
      <c r="F309" s="32"/>
      <c r="G309" s="37"/>
      <c r="H309" s="32"/>
      <c r="I309" s="62"/>
      <c r="J309" s="39"/>
      <c r="K309" s="39"/>
      <c r="L309" s="39"/>
      <c r="M309" s="39"/>
    </row>
    <row r="310" ht="48.75" customHeight="1">
      <c r="A310" s="40" t="s">
        <v>59</v>
      </c>
      <c r="B310" s="34" t="s">
        <v>36</v>
      </c>
      <c r="C310" s="41" t="s">
        <v>60</v>
      </c>
      <c r="D310" s="14"/>
      <c r="E310" s="33"/>
      <c r="F310" s="33"/>
      <c r="G310" s="33"/>
      <c r="H310" s="33"/>
      <c r="I310" s="62"/>
      <c r="J310" s="33"/>
      <c r="K310" s="33"/>
      <c r="L310" s="33"/>
      <c r="M310" s="33"/>
    </row>
    <row r="311" ht="48.75" customHeight="1">
      <c r="A311" s="40" t="s">
        <v>62</v>
      </c>
      <c r="B311" s="34" t="s">
        <v>49</v>
      </c>
      <c r="C311" s="41" t="s">
        <v>63</v>
      </c>
      <c r="D311" s="14"/>
      <c r="E311" s="22" t="s">
        <v>17</v>
      </c>
      <c r="F311" s="23">
        <v>0.8333333333333334</v>
      </c>
      <c r="G311" s="24"/>
      <c r="H311" s="25" t="s">
        <v>77</v>
      </c>
      <c r="I311" s="61"/>
      <c r="J311" s="26"/>
      <c r="K311" s="26"/>
      <c r="L311" s="26"/>
      <c r="M311" s="26"/>
    </row>
    <row r="312" ht="48.75" customHeight="1">
      <c r="A312" s="40" t="s">
        <v>65</v>
      </c>
      <c r="B312" s="34" t="s">
        <v>28</v>
      </c>
      <c r="C312" s="41" t="s">
        <v>66</v>
      </c>
      <c r="D312" s="14"/>
      <c r="E312" s="32"/>
      <c r="F312" s="32"/>
      <c r="G312" s="33"/>
      <c r="H312" s="32"/>
      <c r="I312" s="61"/>
      <c r="J312" s="33"/>
      <c r="K312" s="33"/>
      <c r="L312" s="33"/>
      <c r="M312" s="33"/>
    </row>
    <row r="313" ht="48.75" customHeight="1">
      <c r="A313" s="40" t="s">
        <v>67</v>
      </c>
      <c r="B313" s="34" t="s">
        <v>41</v>
      </c>
      <c r="C313" s="41" t="s">
        <v>68</v>
      </c>
      <c r="D313" s="14"/>
      <c r="E313" s="32"/>
      <c r="F313" s="32"/>
      <c r="G313" s="24"/>
      <c r="H313" s="32"/>
      <c r="I313" s="61"/>
      <c r="J313" s="26"/>
      <c r="K313" s="26"/>
      <c r="L313" s="26"/>
      <c r="M313" s="26"/>
    </row>
    <row r="314" ht="48.75" customHeight="1">
      <c r="A314" s="40" t="s">
        <v>69</v>
      </c>
      <c r="B314" s="34" t="s">
        <v>39</v>
      </c>
      <c r="C314" s="41" t="s">
        <v>70</v>
      </c>
      <c r="D314" s="14"/>
      <c r="E314" s="33"/>
      <c r="F314" s="33"/>
      <c r="G314" s="33"/>
      <c r="H314" s="33"/>
      <c r="I314" s="61"/>
      <c r="J314" s="33"/>
      <c r="K314" s="33"/>
      <c r="L314" s="33"/>
      <c r="M314" s="33"/>
    </row>
    <row r="315" ht="48.75" customHeight="1">
      <c r="A315" s="8"/>
      <c r="B315" s="8"/>
      <c r="C315" s="8"/>
      <c r="D315" s="8"/>
      <c r="E315" s="35" t="s">
        <v>32</v>
      </c>
      <c r="F315" s="36">
        <v>0.8333333333333334</v>
      </c>
      <c r="G315" s="37"/>
      <c r="H315" s="38" t="s">
        <v>78</v>
      </c>
      <c r="I315" s="62"/>
      <c r="J315" s="39"/>
      <c r="K315" s="39"/>
      <c r="L315" s="39"/>
      <c r="M315" s="39"/>
    </row>
    <row r="316" ht="48.75" customHeight="1">
      <c r="A316" s="8"/>
      <c r="B316" s="8"/>
      <c r="C316" s="8"/>
      <c r="D316" s="8"/>
      <c r="E316" s="32"/>
      <c r="F316" s="32"/>
      <c r="G316" s="33"/>
      <c r="H316" s="32"/>
      <c r="I316" s="62"/>
      <c r="J316" s="33"/>
      <c r="K316" s="33"/>
      <c r="L316" s="33"/>
      <c r="M316" s="33"/>
    </row>
    <row r="317" ht="48.75" customHeight="1">
      <c r="A317" s="8"/>
      <c r="B317" s="8"/>
      <c r="C317" s="8"/>
      <c r="D317" s="8"/>
      <c r="E317" s="32"/>
      <c r="F317" s="32"/>
      <c r="G317" s="37"/>
      <c r="H317" s="32"/>
      <c r="I317" s="62"/>
      <c r="J317" s="39"/>
      <c r="K317" s="39"/>
      <c r="L317" s="39"/>
      <c r="M317" s="39"/>
    </row>
    <row r="318" ht="48.75" customHeight="1">
      <c r="A318" s="8"/>
      <c r="B318" s="8"/>
      <c r="C318" s="8"/>
      <c r="D318" s="8"/>
      <c r="E318" s="33"/>
      <c r="F318" s="33"/>
      <c r="G318" s="33"/>
      <c r="H318" s="33"/>
      <c r="I318" s="62"/>
      <c r="J318" s="33"/>
      <c r="K318" s="33"/>
      <c r="L318" s="33"/>
      <c r="M318" s="33"/>
    </row>
    <row r="319" ht="48.75" customHeight="1">
      <c r="A319" s="8"/>
      <c r="B319" s="8"/>
      <c r="C319" s="8"/>
      <c r="D319" s="8"/>
      <c r="E319" s="8"/>
      <c r="F319" s="8"/>
      <c r="G319" s="8"/>
      <c r="H319" s="8"/>
      <c r="I319" s="9"/>
      <c r="J319" s="10" t="s">
        <v>2</v>
      </c>
      <c r="M319" s="9"/>
    </row>
    <row r="320" ht="48.75" customHeight="1">
      <c r="A320" s="11" t="s">
        <v>3</v>
      </c>
      <c r="B320" s="11" t="s">
        <v>4</v>
      </c>
      <c r="C320" s="11" t="s">
        <v>5</v>
      </c>
      <c r="E320" s="9"/>
      <c r="F320" s="9"/>
      <c r="G320" s="12" t="s">
        <v>6</v>
      </c>
      <c r="H320" s="13" t="s">
        <v>94</v>
      </c>
      <c r="I320" s="14"/>
      <c r="J320" s="15">
        <v>1.0</v>
      </c>
      <c r="K320" s="15">
        <v>2.0</v>
      </c>
      <c r="L320" s="15">
        <v>3.0</v>
      </c>
      <c r="M320" s="12" t="s">
        <v>8</v>
      </c>
    </row>
    <row r="321" ht="48.75" customHeight="1">
      <c r="A321" s="19">
        <v>1.0</v>
      </c>
      <c r="B321" s="20" t="s">
        <v>15</v>
      </c>
      <c r="C321" s="21" t="s">
        <v>16</v>
      </c>
      <c r="D321" s="14"/>
      <c r="E321" s="22" t="s">
        <v>17</v>
      </c>
      <c r="F321" s="23">
        <v>0.7638888888888888</v>
      </c>
      <c r="G321" s="24"/>
      <c r="H321" s="25" t="s">
        <v>73</v>
      </c>
      <c r="I321" s="61"/>
      <c r="J321" s="26"/>
      <c r="K321" s="26"/>
      <c r="L321" s="26"/>
      <c r="M321" s="26"/>
    </row>
    <row r="322" ht="48.75" customHeight="1">
      <c r="A322" s="19">
        <v>2.0</v>
      </c>
      <c r="B322" s="20" t="s">
        <v>19</v>
      </c>
      <c r="C322" s="21" t="s">
        <v>20</v>
      </c>
      <c r="D322" s="14"/>
      <c r="E322" s="32"/>
      <c r="F322" s="32"/>
      <c r="G322" s="33"/>
      <c r="H322" s="32"/>
      <c r="I322" s="61"/>
      <c r="J322" s="33"/>
      <c r="K322" s="33"/>
      <c r="L322" s="33"/>
      <c r="M322" s="33"/>
    </row>
    <row r="323" ht="48.75" customHeight="1">
      <c r="A323" s="19">
        <v>3.0</v>
      </c>
      <c r="B323" s="20" t="s">
        <v>23</v>
      </c>
      <c r="C323" s="21" t="s">
        <v>24</v>
      </c>
      <c r="D323" s="14"/>
      <c r="E323" s="32"/>
      <c r="F323" s="32"/>
      <c r="G323" s="24"/>
      <c r="H323" s="32"/>
      <c r="I323" s="61"/>
      <c r="J323" s="26"/>
      <c r="K323" s="26"/>
      <c r="L323" s="26"/>
      <c r="M323" s="26"/>
    </row>
    <row r="324" ht="48.75" customHeight="1">
      <c r="A324" s="19">
        <v>4.0</v>
      </c>
      <c r="B324" s="20" t="s">
        <v>26</v>
      </c>
      <c r="C324" s="21" t="s">
        <v>27</v>
      </c>
      <c r="D324" s="14"/>
      <c r="E324" s="33"/>
      <c r="F324" s="33"/>
      <c r="G324" s="33"/>
      <c r="H324" s="33"/>
      <c r="I324" s="61"/>
      <c r="J324" s="33"/>
      <c r="K324" s="33"/>
      <c r="L324" s="33"/>
      <c r="M324" s="33"/>
    </row>
    <row r="325" ht="48.75" customHeight="1">
      <c r="A325" s="19">
        <v>5.0</v>
      </c>
      <c r="B325" s="20" t="s">
        <v>30</v>
      </c>
      <c r="C325" s="21" t="s">
        <v>31</v>
      </c>
      <c r="D325" s="14"/>
      <c r="E325" s="35" t="s">
        <v>32</v>
      </c>
      <c r="F325" s="36">
        <v>0.7638888888888888</v>
      </c>
      <c r="G325" s="37"/>
      <c r="H325" s="38" t="s">
        <v>74</v>
      </c>
      <c r="I325" s="62"/>
      <c r="J325" s="39"/>
      <c r="K325" s="39"/>
      <c r="L325" s="39"/>
      <c r="M325" s="39"/>
    </row>
    <row r="326" ht="48.75" customHeight="1">
      <c r="A326" s="19">
        <v>6.0</v>
      </c>
      <c r="B326" s="20" t="s">
        <v>29</v>
      </c>
      <c r="C326" s="21" t="s">
        <v>35</v>
      </c>
      <c r="D326" s="14"/>
      <c r="E326" s="32"/>
      <c r="F326" s="32"/>
      <c r="G326" s="33"/>
      <c r="H326" s="32"/>
      <c r="I326" s="62"/>
      <c r="J326" s="33"/>
      <c r="K326" s="33"/>
      <c r="L326" s="33"/>
      <c r="M326" s="33"/>
    </row>
    <row r="327" ht="48.75" customHeight="1">
      <c r="A327" s="19">
        <v>7.0</v>
      </c>
      <c r="B327" s="20" t="s">
        <v>22</v>
      </c>
      <c r="C327" s="21" t="s">
        <v>38</v>
      </c>
      <c r="D327" s="14"/>
      <c r="E327" s="32"/>
      <c r="F327" s="32"/>
      <c r="G327" s="37"/>
      <c r="H327" s="32"/>
      <c r="I327" s="62"/>
      <c r="J327" s="39"/>
      <c r="K327" s="39"/>
      <c r="L327" s="39"/>
      <c r="M327" s="39"/>
    </row>
    <row r="328" ht="48.75" customHeight="1">
      <c r="A328" s="19">
        <v>8.0</v>
      </c>
      <c r="B328" s="20" t="s">
        <v>39</v>
      </c>
      <c r="C328" s="21" t="s">
        <v>40</v>
      </c>
      <c r="D328" s="14"/>
      <c r="E328" s="33"/>
      <c r="F328" s="33"/>
      <c r="G328" s="33"/>
      <c r="H328" s="33"/>
      <c r="I328" s="62"/>
      <c r="J328" s="33"/>
      <c r="K328" s="33"/>
      <c r="L328" s="33"/>
      <c r="M328" s="33"/>
    </row>
    <row r="329" ht="48.75" customHeight="1">
      <c r="A329" s="19">
        <v>9.0</v>
      </c>
      <c r="B329" s="20" t="s">
        <v>39</v>
      </c>
      <c r="C329" s="21" t="s">
        <v>42</v>
      </c>
      <c r="D329" s="14"/>
      <c r="E329" s="22" t="s">
        <v>17</v>
      </c>
      <c r="F329" s="23">
        <v>0.7986111111111112</v>
      </c>
      <c r="G329" s="24"/>
      <c r="H329" s="25" t="s">
        <v>75</v>
      </c>
      <c r="I329" s="61"/>
      <c r="J329" s="26"/>
      <c r="K329" s="26"/>
      <c r="L329" s="26"/>
      <c r="M329" s="26"/>
    </row>
    <row r="330" ht="48.75" customHeight="1">
      <c r="A330" s="19">
        <v>10.0</v>
      </c>
      <c r="B330" s="20" t="s">
        <v>44</v>
      </c>
      <c r="C330" s="21" t="s">
        <v>45</v>
      </c>
      <c r="D330" s="14"/>
      <c r="E330" s="32"/>
      <c r="F330" s="32"/>
      <c r="G330" s="33"/>
      <c r="H330" s="32"/>
      <c r="I330" s="61"/>
      <c r="J330" s="33"/>
      <c r="K330" s="33"/>
      <c r="L330" s="33"/>
      <c r="M330" s="33"/>
    </row>
    <row r="331" ht="48.75" customHeight="1">
      <c r="A331" s="19">
        <v>11.0</v>
      </c>
      <c r="B331" s="20" t="s">
        <v>37</v>
      </c>
      <c r="C331" s="21" t="s">
        <v>47</v>
      </c>
      <c r="D331" s="14"/>
      <c r="E331" s="32"/>
      <c r="F331" s="32"/>
      <c r="G331" s="24"/>
      <c r="H331" s="32"/>
      <c r="I331" s="61"/>
      <c r="J331" s="26"/>
      <c r="K331" s="26"/>
      <c r="L331" s="26"/>
      <c r="M331" s="26"/>
    </row>
    <row r="332" ht="48.75" customHeight="1">
      <c r="A332" s="19">
        <v>12.0</v>
      </c>
      <c r="B332" s="20" t="s">
        <v>25</v>
      </c>
      <c r="C332" s="21" t="s">
        <v>48</v>
      </c>
      <c r="D332" s="14"/>
      <c r="E332" s="33"/>
      <c r="F332" s="33"/>
      <c r="G332" s="33"/>
      <c r="H332" s="33"/>
      <c r="I332" s="61"/>
      <c r="J332" s="33"/>
      <c r="K332" s="33"/>
      <c r="L332" s="33"/>
      <c r="M332" s="33"/>
    </row>
    <row r="333" ht="48.75" customHeight="1">
      <c r="A333" s="40" t="s">
        <v>51</v>
      </c>
      <c r="B333" s="34" t="s">
        <v>52</v>
      </c>
      <c r="C333" s="41" t="s">
        <v>53</v>
      </c>
      <c r="D333" s="14"/>
      <c r="E333" s="35" t="s">
        <v>32</v>
      </c>
      <c r="F333" s="36">
        <v>0.7986111111111112</v>
      </c>
      <c r="G333" s="37"/>
      <c r="H333" s="38" t="s">
        <v>76</v>
      </c>
      <c r="I333" s="62"/>
      <c r="J333" s="39"/>
      <c r="K333" s="39"/>
      <c r="L333" s="39"/>
      <c r="M333" s="39"/>
    </row>
    <row r="334" ht="48.75" customHeight="1">
      <c r="A334" s="40" t="s">
        <v>55</v>
      </c>
      <c r="B334" s="34" t="s">
        <v>46</v>
      </c>
      <c r="C334" s="41" t="s">
        <v>56</v>
      </c>
      <c r="D334" s="14"/>
      <c r="E334" s="32"/>
      <c r="F334" s="32"/>
      <c r="G334" s="33"/>
      <c r="H334" s="32"/>
      <c r="I334" s="62"/>
      <c r="J334" s="33"/>
      <c r="K334" s="33"/>
      <c r="L334" s="33"/>
      <c r="M334" s="33"/>
    </row>
    <row r="335" ht="48.75" customHeight="1">
      <c r="A335" s="40" t="s">
        <v>57</v>
      </c>
      <c r="B335" s="34" t="s">
        <v>21</v>
      </c>
      <c r="C335" s="41" t="s">
        <v>58</v>
      </c>
      <c r="D335" s="14"/>
      <c r="E335" s="32"/>
      <c r="F335" s="32"/>
      <c r="G335" s="37"/>
      <c r="H335" s="32"/>
      <c r="I335" s="62"/>
      <c r="J335" s="39"/>
      <c r="K335" s="39"/>
      <c r="L335" s="39"/>
      <c r="M335" s="39"/>
    </row>
    <row r="336" ht="48.75" customHeight="1">
      <c r="A336" s="40" t="s">
        <v>59</v>
      </c>
      <c r="B336" s="34" t="s">
        <v>36</v>
      </c>
      <c r="C336" s="41" t="s">
        <v>60</v>
      </c>
      <c r="D336" s="14"/>
      <c r="E336" s="33"/>
      <c r="F336" s="33"/>
      <c r="G336" s="33"/>
      <c r="H336" s="33"/>
      <c r="I336" s="62"/>
      <c r="J336" s="33"/>
      <c r="K336" s="33"/>
      <c r="L336" s="33"/>
      <c r="M336" s="33"/>
    </row>
    <row r="337" ht="48.75" customHeight="1">
      <c r="A337" s="40" t="s">
        <v>62</v>
      </c>
      <c r="B337" s="34" t="s">
        <v>49</v>
      </c>
      <c r="C337" s="41" t="s">
        <v>63</v>
      </c>
      <c r="D337" s="14"/>
      <c r="E337" s="22" t="s">
        <v>17</v>
      </c>
      <c r="F337" s="23">
        <v>0.8333333333333334</v>
      </c>
      <c r="G337" s="24"/>
      <c r="H337" s="25" t="s">
        <v>77</v>
      </c>
      <c r="I337" s="61"/>
      <c r="J337" s="26"/>
      <c r="K337" s="26"/>
      <c r="L337" s="26"/>
      <c r="M337" s="26"/>
    </row>
    <row r="338" ht="48.75" customHeight="1">
      <c r="A338" s="40" t="s">
        <v>65</v>
      </c>
      <c r="B338" s="34" t="s">
        <v>28</v>
      </c>
      <c r="C338" s="41" t="s">
        <v>66</v>
      </c>
      <c r="D338" s="14"/>
      <c r="E338" s="32"/>
      <c r="F338" s="32"/>
      <c r="G338" s="33"/>
      <c r="H338" s="32"/>
      <c r="I338" s="61"/>
      <c r="J338" s="33"/>
      <c r="K338" s="33"/>
      <c r="L338" s="33"/>
      <c r="M338" s="33"/>
    </row>
    <row r="339" ht="48.75" customHeight="1">
      <c r="A339" s="40" t="s">
        <v>67</v>
      </c>
      <c r="B339" s="34" t="s">
        <v>41</v>
      </c>
      <c r="C339" s="41" t="s">
        <v>68</v>
      </c>
      <c r="D339" s="14"/>
      <c r="E339" s="32"/>
      <c r="F339" s="32"/>
      <c r="G339" s="24"/>
      <c r="H339" s="32"/>
      <c r="I339" s="61"/>
      <c r="J339" s="26"/>
      <c r="K339" s="26"/>
      <c r="L339" s="26"/>
      <c r="M339" s="26"/>
    </row>
    <row r="340" ht="48.75" customHeight="1">
      <c r="A340" s="40" t="s">
        <v>69</v>
      </c>
      <c r="B340" s="34" t="s">
        <v>39</v>
      </c>
      <c r="C340" s="41" t="s">
        <v>70</v>
      </c>
      <c r="D340" s="14"/>
      <c r="E340" s="33"/>
      <c r="F340" s="33"/>
      <c r="G340" s="33"/>
      <c r="H340" s="33"/>
      <c r="I340" s="61"/>
      <c r="J340" s="33"/>
      <c r="K340" s="33"/>
      <c r="L340" s="33"/>
      <c r="M340" s="33"/>
    </row>
    <row r="341" ht="48.75" customHeight="1">
      <c r="A341" s="8"/>
      <c r="B341" s="8"/>
      <c r="C341" s="8"/>
      <c r="D341" s="8"/>
      <c r="E341" s="35" t="s">
        <v>32</v>
      </c>
      <c r="F341" s="36">
        <v>0.8333333333333334</v>
      </c>
      <c r="G341" s="37"/>
      <c r="H341" s="38" t="s">
        <v>78</v>
      </c>
      <c r="I341" s="62"/>
      <c r="J341" s="39"/>
      <c r="K341" s="39"/>
      <c r="L341" s="39"/>
      <c r="M341" s="39"/>
    </row>
    <row r="342" ht="48.75" customHeight="1">
      <c r="A342" s="8"/>
      <c r="B342" s="8"/>
      <c r="C342" s="8"/>
      <c r="D342" s="8"/>
      <c r="E342" s="32"/>
      <c r="F342" s="32"/>
      <c r="G342" s="33"/>
      <c r="H342" s="32"/>
      <c r="I342" s="62"/>
      <c r="J342" s="33"/>
      <c r="K342" s="33"/>
      <c r="L342" s="33"/>
      <c r="M342" s="33"/>
    </row>
    <row r="343" ht="48.75" customHeight="1">
      <c r="A343" s="8"/>
      <c r="B343" s="8"/>
      <c r="C343" s="8"/>
      <c r="D343" s="8"/>
      <c r="E343" s="32"/>
      <c r="F343" s="32"/>
      <c r="G343" s="37"/>
      <c r="H343" s="32"/>
      <c r="I343" s="62"/>
      <c r="J343" s="39"/>
      <c r="K343" s="39"/>
      <c r="L343" s="39"/>
      <c r="M343" s="39"/>
    </row>
    <row r="344" ht="48.75" customHeight="1">
      <c r="A344" s="8"/>
      <c r="B344" s="8"/>
      <c r="C344" s="8"/>
      <c r="D344" s="8"/>
      <c r="E344" s="33"/>
      <c r="F344" s="33"/>
      <c r="G344" s="33"/>
      <c r="H344" s="33"/>
      <c r="I344" s="62"/>
      <c r="J344" s="33"/>
      <c r="K344" s="33"/>
      <c r="L344" s="33"/>
      <c r="M344" s="33"/>
    </row>
    <row r="345" ht="48.75" customHeight="1">
      <c r="A345" s="8"/>
      <c r="B345" s="8"/>
      <c r="C345" s="8"/>
      <c r="D345" s="8"/>
      <c r="E345" s="8"/>
      <c r="F345" s="8"/>
      <c r="G345" s="8"/>
      <c r="H345" s="8"/>
      <c r="I345" s="9"/>
      <c r="J345" s="10" t="s">
        <v>2</v>
      </c>
      <c r="M345" s="9"/>
    </row>
    <row r="346" ht="48.75" customHeight="1">
      <c r="A346" s="11" t="s">
        <v>3</v>
      </c>
      <c r="B346" s="11" t="s">
        <v>4</v>
      </c>
      <c r="C346" s="11" t="s">
        <v>5</v>
      </c>
      <c r="E346" s="9"/>
      <c r="F346" s="9"/>
      <c r="G346" s="12" t="s">
        <v>6</v>
      </c>
      <c r="H346" s="13" t="s">
        <v>94</v>
      </c>
      <c r="I346" s="14"/>
      <c r="J346" s="15">
        <v>1.0</v>
      </c>
      <c r="K346" s="15">
        <v>2.0</v>
      </c>
      <c r="L346" s="15">
        <v>3.0</v>
      </c>
      <c r="M346" s="12" t="s">
        <v>8</v>
      </c>
    </row>
    <row r="347" ht="48.75" customHeight="1">
      <c r="A347" s="19">
        <v>1.0</v>
      </c>
      <c r="B347" s="20" t="s">
        <v>15</v>
      </c>
      <c r="C347" s="21" t="s">
        <v>16</v>
      </c>
      <c r="D347" s="14"/>
      <c r="E347" s="22" t="s">
        <v>17</v>
      </c>
      <c r="F347" s="23">
        <v>0.7638888888888888</v>
      </c>
      <c r="G347" s="24"/>
      <c r="H347" s="25" t="s">
        <v>73</v>
      </c>
      <c r="I347" s="61"/>
      <c r="J347" s="26"/>
      <c r="K347" s="26"/>
      <c r="L347" s="26"/>
      <c r="M347" s="26"/>
    </row>
    <row r="348" ht="48.75" customHeight="1">
      <c r="A348" s="19">
        <v>2.0</v>
      </c>
      <c r="B348" s="20" t="s">
        <v>19</v>
      </c>
      <c r="C348" s="21" t="s">
        <v>20</v>
      </c>
      <c r="D348" s="14"/>
      <c r="E348" s="32"/>
      <c r="F348" s="32"/>
      <c r="G348" s="33"/>
      <c r="H348" s="32"/>
      <c r="I348" s="61"/>
      <c r="J348" s="33"/>
      <c r="K348" s="33"/>
      <c r="L348" s="33"/>
      <c r="M348" s="33"/>
    </row>
    <row r="349" ht="48.75" customHeight="1">
      <c r="A349" s="19">
        <v>3.0</v>
      </c>
      <c r="B349" s="20" t="s">
        <v>23</v>
      </c>
      <c r="C349" s="21" t="s">
        <v>24</v>
      </c>
      <c r="D349" s="14"/>
      <c r="E349" s="32"/>
      <c r="F349" s="32"/>
      <c r="G349" s="24"/>
      <c r="H349" s="32"/>
      <c r="I349" s="61"/>
      <c r="J349" s="26"/>
      <c r="K349" s="26"/>
      <c r="L349" s="26"/>
      <c r="M349" s="26"/>
    </row>
    <row r="350" ht="48.75" customHeight="1">
      <c r="A350" s="19">
        <v>4.0</v>
      </c>
      <c r="B350" s="20" t="s">
        <v>26</v>
      </c>
      <c r="C350" s="21" t="s">
        <v>27</v>
      </c>
      <c r="D350" s="14"/>
      <c r="E350" s="33"/>
      <c r="F350" s="33"/>
      <c r="G350" s="33"/>
      <c r="H350" s="33"/>
      <c r="I350" s="61"/>
      <c r="J350" s="33"/>
      <c r="K350" s="33"/>
      <c r="L350" s="33"/>
      <c r="M350" s="33"/>
    </row>
    <row r="351" ht="48.75" customHeight="1">
      <c r="A351" s="19">
        <v>5.0</v>
      </c>
      <c r="B351" s="20" t="s">
        <v>30</v>
      </c>
      <c r="C351" s="21" t="s">
        <v>31</v>
      </c>
      <c r="D351" s="14"/>
      <c r="E351" s="35" t="s">
        <v>32</v>
      </c>
      <c r="F351" s="36">
        <v>0.7638888888888888</v>
      </c>
      <c r="G351" s="37"/>
      <c r="H351" s="38" t="s">
        <v>74</v>
      </c>
      <c r="I351" s="62"/>
      <c r="J351" s="39"/>
      <c r="K351" s="39"/>
      <c r="L351" s="39"/>
      <c r="M351" s="39"/>
    </row>
    <row r="352" ht="48.75" customHeight="1">
      <c r="A352" s="19">
        <v>6.0</v>
      </c>
      <c r="B352" s="20" t="s">
        <v>29</v>
      </c>
      <c r="C352" s="21" t="s">
        <v>35</v>
      </c>
      <c r="D352" s="14"/>
      <c r="E352" s="32"/>
      <c r="F352" s="32"/>
      <c r="G352" s="33"/>
      <c r="H352" s="32"/>
      <c r="I352" s="62"/>
      <c r="J352" s="33"/>
      <c r="K352" s="33"/>
      <c r="L352" s="33"/>
      <c r="M352" s="33"/>
    </row>
    <row r="353" ht="48.75" customHeight="1">
      <c r="A353" s="19">
        <v>7.0</v>
      </c>
      <c r="B353" s="20" t="s">
        <v>22</v>
      </c>
      <c r="C353" s="21" t="s">
        <v>38</v>
      </c>
      <c r="D353" s="14"/>
      <c r="E353" s="32"/>
      <c r="F353" s="32"/>
      <c r="G353" s="37"/>
      <c r="H353" s="32"/>
      <c r="I353" s="62"/>
      <c r="J353" s="39"/>
      <c r="K353" s="39"/>
      <c r="L353" s="39"/>
      <c r="M353" s="39"/>
    </row>
    <row r="354" ht="48.75" customHeight="1">
      <c r="A354" s="19">
        <v>8.0</v>
      </c>
      <c r="B354" s="20" t="s">
        <v>39</v>
      </c>
      <c r="C354" s="21" t="s">
        <v>40</v>
      </c>
      <c r="D354" s="14"/>
      <c r="E354" s="33"/>
      <c r="F354" s="33"/>
      <c r="G354" s="33"/>
      <c r="H354" s="33"/>
      <c r="I354" s="62"/>
      <c r="J354" s="33"/>
      <c r="K354" s="33"/>
      <c r="L354" s="33"/>
      <c r="M354" s="33"/>
    </row>
    <row r="355" ht="48.75" customHeight="1">
      <c r="A355" s="19">
        <v>9.0</v>
      </c>
      <c r="B355" s="20" t="s">
        <v>39</v>
      </c>
      <c r="C355" s="21" t="s">
        <v>42</v>
      </c>
      <c r="D355" s="14"/>
      <c r="E355" s="22" t="s">
        <v>17</v>
      </c>
      <c r="F355" s="23">
        <v>0.7986111111111112</v>
      </c>
      <c r="G355" s="24"/>
      <c r="H355" s="25" t="s">
        <v>75</v>
      </c>
      <c r="I355" s="61"/>
      <c r="J355" s="26"/>
      <c r="K355" s="26"/>
      <c r="L355" s="26"/>
      <c r="M355" s="26"/>
    </row>
    <row r="356" ht="48.75" customHeight="1">
      <c r="A356" s="19">
        <v>10.0</v>
      </c>
      <c r="B356" s="20" t="s">
        <v>44</v>
      </c>
      <c r="C356" s="21" t="s">
        <v>45</v>
      </c>
      <c r="D356" s="14"/>
      <c r="E356" s="32"/>
      <c r="F356" s="32"/>
      <c r="G356" s="33"/>
      <c r="H356" s="32"/>
      <c r="I356" s="61"/>
      <c r="J356" s="33"/>
      <c r="K356" s="33"/>
      <c r="L356" s="33"/>
      <c r="M356" s="33"/>
    </row>
    <row r="357" ht="48.75" customHeight="1">
      <c r="A357" s="19">
        <v>11.0</v>
      </c>
      <c r="B357" s="20" t="s">
        <v>37</v>
      </c>
      <c r="C357" s="21" t="s">
        <v>47</v>
      </c>
      <c r="D357" s="14"/>
      <c r="E357" s="32"/>
      <c r="F357" s="32"/>
      <c r="G357" s="24"/>
      <c r="H357" s="32"/>
      <c r="I357" s="61"/>
      <c r="J357" s="26"/>
      <c r="K357" s="26"/>
      <c r="L357" s="26"/>
      <c r="M357" s="26"/>
    </row>
    <row r="358" ht="48.75" customHeight="1">
      <c r="A358" s="19">
        <v>12.0</v>
      </c>
      <c r="B358" s="20" t="s">
        <v>25</v>
      </c>
      <c r="C358" s="21" t="s">
        <v>48</v>
      </c>
      <c r="D358" s="14"/>
      <c r="E358" s="33"/>
      <c r="F358" s="33"/>
      <c r="G358" s="33"/>
      <c r="H358" s="33"/>
      <c r="I358" s="61"/>
      <c r="J358" s="33"/>
      <c r="K358" s="33"/>
      <c r="L358" s="33"/>
      <c r="M358" s="33"/>
    </row>
    <row r="359" ht="48.75" customHeight="1">
      <c r="A359" s="40" t="s">
        <v>51</v>
      </c>
      <c r="B359" s="34" t="s">
        <v>52</v>
      </c>
      <c r="C359" s="41" t="s">
        <v>53</v>
      </c>
      <c r="D359" s="14"/>
      <c r="E359" s="35" t="s">
        <v>32</v>
      </c>
      <c r="F359" s="36">
        <v>0.7986111111111112</v>
      </c>
      <c r="G359" s="37"/>
      <c r="H359" s="38" t="s">
        <v>76</v>
      </c>
      <c r="I359" s="62"/>
      <c r="J359" s="39"/>
      <c r="K359" s="39"/>
      <c r="L359" s="39"/>
      <c r="M359" s="39"/>
    </row>
    <row r="360" ht="48.75" customHeight="1">
      <c r="A360" s="40" t="s">
        <v>55</v>
      </c>
      <c r="B360" s="34" t="s">
        <v>46</v>
      </c>
      <c r="C360" s="41" t="s">
        <v>56</v>
      </c>
      <c r="D360" s="14"/>
      <c r="E360" s="32"/>
      <c r="F360" s="32"/>
      <c r="G360" s="33"/>
      <c r="H360" s="32"/>
      <c r="I360" s="62"/>
      <c r="J360" s="33"/>
      <c r="K360" s="33"/>
      <c r="L360" s="33"/>
      <c r="M360" s="33"/>
    </row>
    <row r="361" ht="48.75" customHeight="1">
      <c r="A361" s="40" t="s">
        <v>57</v>
      </c>
      <c r="B361" s="34" t="s">
        <v>21</v>
      </c>
      <c r="C361" s="41" t="s">
        <v>58</v>
      </c>
      <c r="D361" s="14"/>
      <c r="E361" s="32"/>
      <c r="F361" s="32"/>
      <c r="G361" s="37"/>
      <c r="H361" s="32"/>
      <c r="I361" s="62"/>
      <c r="J361" s="39"/>
      <c r="K361" s="39"/>
      <c r="L361" s="39"/>
      <c r="M361" s="39"/>
    </row>
    <row r="362" ht="48.75" customHeight="1">
      <c r="A362" s="40" t="s">
        <v>59</v>
      </c>
      <c r="B362" s="34" t="s">
        <v>36</v>
      </c>
      <c r="C362" s="41" t="s">
        <v>60</v>
      </c>
      <c r="D362" s="14"/>
      <c r="E362" s="33"/>
      <c r="F362" s="33"/>
      <c r="G362" s="33"/>
      <c r="H362" s="33"/>
      <c r="I362" s="62"/>
      <c r="J362" s="33"/>
      <c r="K362" s="33"/>
      <c r="L362" s="33"/>
      <c r="M362" s="33"/>
    </row>
    <row r="363" ht="48.75" customHeight="1">
      <c r="A363" s="40" t="s">
        <v>62</v>
      </c>
      <c r="B363" s="34" t="s">
        <v>49</v>
      </c>
      <c r="C363" s="41" t="s">
        <v>63</v>
      </c>
      <c r="D363" s="14"/>
      <c r="E363" s="22" t="s">
        <v>17</v>
      </c>
      <c r="F363" s="23">
        <v>0.8333333333333334</v>
      </c>
      <c r="G363" s="24"/>
      <c r="H363" s="25" t="s">
        <v>77</v>
      </c>
      <c r="I363" s="61"/>
      <c r="J363" s="26"/>
      <c r="K363" s="26"/>
      <c r="L363" s="26"/>
      <c r="M363" s="26"/>
    </row>
    <row r="364" ht="48.75" customHeight="1">
      <c r="A364" s="40" t="s">
        <v>65</v>
      </c>
      <c r="B364" s="34" t="s">
        <v>28</v>
      </c>
      <c r="C364" s="41" t="s">
        <v>66</v>
      </c>
      <c r="D364" s="14"/>
      <c r="E364" s="32"/>
      <c r="F364" s="32"/>
      <c r="G364" s="33"/>
      <c r="H364" s="32"/>
      <c r="I364" s="61"/>
      <c r="J364" s="33"/>
      <c r="K364" s="33"/>
      <c r="L364" s="33"/>
      <c r="M364" s="33"/>
    </row>
    <row r="365" ht="48.75" customHeight="1">
      <c r="A365" s="40" t="s">
        <v>67</v>
      </c>
      <c r="B365" s="34" t="s">
        <v>41</v>
      </c>
      <c r="C365" s="41" t="s">
        <v>68</v>
      </c>
      <c r="D365" s="14"/>
      <c r="E365" s="32"/>
      <c r="F365" s="32"/>
      <c r="G365" s="24"/>
      <c r="H365" s="32"/>
      <c r="I365" s="61"/>
      <c r="J365" s="26"/>
      <c r="K365" s="26"/>
      <c r="L365" s="26"/>
      <c r="M365" s="26"/>
    </row>
    <row r="366" ht="48.75" customHeight="1">
      <c r="A366" s="40" t="s">
        <v>69</v>
      </c>
      <c r="B366" s="34" t="s">
        <v>39</v>
      </c>
      <c r="C366" s="41" t="s">
        <v>70</v>
      </c>
      <c r="D366" s="14"/>
      <c r="E366" s="33"/>
      <c r="F366" s="33"/>
      <c r="G366" s="33"/>
      <c r="H366" s="33"/>
      <c r="I366" s="61"/>
      <c r="J366" s="33"/>
      <c r="K366" s="33"/>
      <c r="L366" s="33"/>
      <c r="M366" s="33"/>
    </row>
    <row r="367" ht="48.75" customHeight="1">
      <c r="A367" s="8"/>
      <c r="B367" s="8"/>
      <c r="C367" s="8"/>
      <c r="D367" s="8"/>
      <c r="E367" s="35" t="s">
        <v>32</v>
      </c>
      <c r="F367" s="36">
        <v>0.8333333333333334</v>
      </c>
      <c r="G367" s="37"/>
      <c r="H367" s="38" t="s">
        <v>78</v>
      </c>
      <c r="I367" s="62"/>
      <c r="J367" s="39"/>
      <c r="K367" s="39"/>
      <c r="L367" s="39"/>
      <c r="M367" s="39"/>
    </row>
    <row r="368" ht="48.75" customHeight="1">
      <c r="A368" s="8"/>
      <c r="B368" s="8"/>
      <c r="C368" s="8"/>
      <c r="D368" s="8"/>
      <c r="E368" s="32"/>
      <c r="F368" s="32"/>
      <c r="G368" s="33"/>
      <c r="H368" s="32"/>
      <c r="I368" s="62"/>
      <c r="J368" s="33"/>
      <c r="K368" s="33"/>
      <c r="L368" s="33"/>
      <c r="M368" s="33"/>
    </row>
    <row r="369" ht="48.75" customHeight="1">
      <c r="A369" s="8"/>
      <c r="B369" s="8"/>
      <c r="C369" s="8"/>
      <c r="D369" s="8"/>
      <c r="E369" s="32"/>
      <c r="F369" s="32"/>
      <c r="G369" s="37"/>
      <c r="H369" s="32"/>
      <c r="I369" s="62"/>
      <c r="J369" s="39"/>
      <c r="K369" s="39"/>
      <c r="L369" s="39"/>
      <c r="M369" s="39"/>
    </row>
    <row r="370" ht="48.75" customHeight="1">
      <c r="A370" s="8"/>
      <c r="B370" s="8"/>
      <c r="C370" s="8"/>
      <c r="D370" s="8"/>
      <c r="E370" s="33"/>
      <c r="F370" s="33"/>
      <c r="G370" s="33"/>
      <c r="H370" s="33"/>
      <c r="I370" s="62"/>
      <c r="J370" s="33"/>
      <c r="K370" s="33"/>
      <c r="L370" s="33"/>
      <c r="M370" s="33"/>
    </row>
    <row r="371" ht="48.75" customHeight="1">
      <c r="A371" s="8"/>
      <c r="B371" s="8"/>
      <c r="C371" s="8"/>
      <c r="D371" s="8"/>
      <c r="E371" s="8"/>
      <c r="F371" s="8"/>
      <c r="G371" s="8"/>
      <c r="H371" s="8"/>
      <c r="I371" s="9"/>
      <c r="J371" s="10" t="s">
        <v>2</v>
      </c>
      <c r="M371" s="9"/>
    </row>
    <row r="372" ht="48.75" customHeight="1">
      <c r="A372" s="11" t="s">
        <v>3</v>
      </c>
      <c r="B372" s="11" t="s">
        <v>4</v>
      </c>
      <c r="C372" s="11" t="s">
        <v>5</v>
      </c>
      <c r="E372" s="9"/>
      <c r="F372" s="9"/>
      <c r="G372" s="12" t="s">
        <v>6</v>
      </c>
      <c r="H372" s="13" t="s">
        <v>94</v>
      </c>
      <c r="I372" s="14"/>
      <c r="J372" s="15">
        <v>1.0</v>
      </c>
      <c r="K372" s="15">
        <v>2.0</v>
      </c>
      <c r="L372" s="15">
        <v>3.0</v>
      </c>
      <c r="M372" s="12" t="s">
        <v>8</v>
      </c>
    </row>
    <row r="373" ht="48.75" customHeight="1">
      <c r="A373" s="19">
        <v>1.0</v>
      </c>
      <c r="B373" s="20" t="s">
        <v>15</v>
      </c>
      <c r="C373" s="21" t="s">
        <v>16</v>
      </c>
      <c r="D373" s="14"/>
      <c r="E373" s="22" t="s">
        <v>17</v>
      </c>
      <c r="F373" s="23">
        <v>0.7638888888888888</v>
      </c>
      <c r="G373" s="24"/>
      <c r="H373" s="25" t="s">
        <v>73</v>
      </c>
      <c r="I373" s="61"/>
      <c r="J373" s="26"/>
      <c r="K373" s="26"/>
      <c r="L373" s="26"/>
      <c r="M373" s="26"/>
    </row>
    <row r="374" ht="48.75" customHeight="1">
      <c r="A374" s="19">
        <v>2.0</v>
      </c>
      <c r="B374" s="20" t="s">
        <v>19</v>
      </c>
      <c r="C374" s="21" t="s">
        <v>20</v>
      </c>
      <c r="D374" s="14"/>
      <c r="E374" s="32"/>
      <c r="F374" s="32"/>
      <c r="G374" s="33"/>
      <c r="H374" s="32"/>
      <c r="I374" s="61"/>
      <c r="J374" s="33"/>
      <c r="K374" s="33"/>
      <c r="L374" s="33"/>
      <c r="M374" s="33"/>
    </row>
    <row r="375" ht="48.75" customHeight="1">
      <c r="A375" s="19">
        <v>3.0</v>
      </c>
      <c r="B375" s="20" t="s">
        <v>23</v>
      </c>
      <c r="C375" s="21" t="s">
        <v>24</v>
      </c>
      <c r="D375" s="14"/>
      <c r="E375" s="32"/>
      <c r="F375" s="32"/>
      <c r="G375" s="24"/>
      <c r="H375" s="32"/>
      <c r="I375" s="61"/>
      <c r="J375" s="26"/>
      <c r="K375" s="26"/>
      <c r="L375" s="26"/>
      <c r="M375" s="26"/>
    </row>
    <row r="376" ht="48.75" customHeight="1">
      <c r="A376" s="19">
        <v>4.0</v>
      </c>
      <c r="B376" s="20" t="s">
        <v>26</v>
      </c>
      <c r="C376" s="21" t="s">
        <v>27</v>
      </c>
      <c r="D376" s="14"/>
      <c r="E376" s="33"/>
      <c r="F376" s="33"/>
      <c r="G376" s="33"/>
      <c r="H376" s="33"/>
      <c r="I376" s="61"/>
      <c r="J376" s="33"/>
      <c r="K376" s="33"/>
      <c r="L376" s="33"/>
      <c r="M376" s="33"/>
    </row>
    <row r="377" ht="48.75" customHeight="1">
      <c r="A377" s="19">
        <v>5.0</v>
      </c>
      <c r="B377" s="20" t="s">
        <v>30</v>
      </c>
      <c r="C377" s="21" t="s">
        <v>31</v>
      </c>
      <c r="D377" s="14"/>
      <c r="E377" s="35" t="s">
        <v>32</v>
      </c>
      <c r="F377" s="36">
        <v>0.7638888888888888</v>
      </c>
      <c r="G377" s="37"/>
      <c r="H377" s="38" t="s">
        <v>74</v>
      </c>
      <c r="I377" s="62"/>
      <c r="J377" s="39"/>
      <c r="K377" s="39"/>
      <c r="L377" s="39"/>
      <c r="M377" s="39"/>
    </row>
    <row r="378" ht="48.75" customHeight="1">
      <c r="A378" s="19">
        <v>6.0</v>
      </c>
      <c r="B378" s="20" t="s">
        <v>29</v>
      </c>
      <c r="C378" s="21" t="s">
        <v>35</v>
      </c>
      <c r="D378" s="14"/>
      <c r="E378" s="32"/>
      <c r="F378" s="32"/>
      <c r="G378" s="33"/>
      <c r="H378" s="32"/>
      <c r="I378" s="62"/>
      <c r="J378" s="33"/>
      <c r="K378" s="33"/>
      <c r="L378" s="33"/>
      <c r="M378" s="33"/>
    </row>
    <row r="379" ht="48.75" customHeight="1">
      <c r="A379" s="19">
        <v>7.0</v>
      </c>
      <c r="B379" s="20" t="s">
        <v>22</v>
      </c>
      <c r="C379" s="21" t="s">
        <v>38</v>
      </c>
      <c r="D379" s="14"/>
      <c r="E379" s="32"/>
      <c r="F379" s="32"/>
      <c r="G379" s="37"/>
      <c r="H379" s="32"/>
      <c r="I379" s="62"/>
      <c r="J379" s="39"/>
      <c r="K379" s="39"/>
      <c r="L379" s="39"/>
      <c r="M379" s="39"/>
    </row>
    <row r="380" ht="48.75" customHeight="1">
      <c r="A380" s="19">
        <v>8.0</v>
      </c>
      <c r="B380" s="20" t="s">
        <v>39</v>
      </c>
      <c r="C380" s="21" t="s">
        <v>40</v>
      </c>
      <c r="D380" s="14"/>
      <c r="E380" s="33"/>
      <c r="F380" s="33"/>
      <c r="G380" s="33"/>
      <c r="H380" s="33"/>
      <c r="I380" s="62"/>
      <c r="J380" s="33"/>
      <c r="K380" s="33"/>
      <c r="L380" s="33"/>
      <c r="M380" s="33"/>
    </row>
    <row r="381" ht="48.75" customHeight="1">
      <c r="A381" s="19">
        <v>9.0</v>
      </c>
      <c r="B381" s="20" t="s">
        <v>39</v>
      </c>
      <c r="C381" s="21" t="s">
        <v>42</v>
      </c>
      <c r="D381" s="14"/>
      <c r="E381" s="22" t="s">
        <v>17</v>
      </c>
      <c r="F381" s="23">
        <v>0.7986111111111112</v>
      </c>
      <c r="G381" s="24"/>
      <c r="H381" s="25" t="s">
        <v>75</v>
      </c>
      <c r="I381" s="61"/>
      <c r="J381" s="26"/>
      <c r="K381" s="26"/>
      <c r="L381" s="26"/>
      <c r="M381" s="26"/>
    </row>
    <row r="382" ht="48.75" customHeight="1">
      <c r="A382" s="19">
        <v>10.0</v>
      </c>
      <c r="B382" s="20" t="s">
        <v>44</v>
      </c>
      <c r="C382" s="21" t="s">
        <v>45</v>
      </c>
      <c r="D382" s="14"/>
      <c r="E382" s="32"/>
      <c r="F382" s="32"/>
      <c r="G382" s="33"/>
      <c r="H382" s="32"/>
      <c r="I382" s="61"/>
      <c r="J382" s="33"/>
      <c r="K382" s="33"/>
      <c r="L382" s="33"/>
      <c r="M382" s="33"/>
    </row>
    <row r="383" ht="48.75" customHeight="1">
      <c r="A383" s="19">
        <v>11.0</v>
      </c>
      <c r="B383" s="20" t="s">
        <v>37</v>
      </c>
      <c r="C383" s="21" t="s">
        <v>47</v>
      </c>
      <c r="D383" s="14"/>
      <c r="E383" s="32"/>
      <c r="F383" s="32"/>
      <c r="G383" s="24"/>
      <c r="H383" s="32"/>
      <c r="I383" s="61"/>
      <c r="J383" s="26"/>
      <c r="K383" s="26"/>
      <c r="L383" s="26"/>
      <c r="M383" s="26"/>
    </row>
    <row r="384" ht="48.75" customHeight="1">
      <c r="A384" s="19">
        <v>12.0</v>
      </c>
      <c r="B384" s="20" t="s">
        <v>25</v>
      </c>
      <c r="C384" s="21" t="s">
        <v>48</v>
      </c>
      <c r="D384" s="14"/>
      <c r="E384" s="33"/>
      <c r="F384" s="33"/>
      <c r="G384" s="33"/>
      <c r="H384" s="33"/>
      <c r="I384" s="61"/>
      <c r="J384" s="33"/>
      <c r="K384" s="33"/>
      <c r="L384" s="33"/>
      <c r="M384" s="33"/>
    </row>
    <row r="385" ht="48.75" customHeight="1">
      <c r="A385" s="40" t="s">
        <v>51</v>
      </c>
      <c r="B385" s="34" t="s">
        <v>52</v>
      </c>
      <c r="C385" s="41" t="s">
        <v>53</v>
      </c>
      <c r="D385" s="14"/>
      <c r="E385" s="35" t="s">
        <v>32</v>
      </c>
      <c r="F385" s="36">
        <v>0.7986111111111112</v>
      </c>
      <c r="G385" s="37"/>
      <c r="H385" s="38" t="s">
        <v>76</v>
      </c>
      <c r="I385" s="62"/>
      <c r="J385" s="39"/>
      <c r="K385" s="39"/>
      <c r="L385" s="39"/>
      <c r="M385" s="39"/>
    </row>
    <row r="386" ht="48.75" customHeight="1">
      <c r="A386" s="40" t="s">
        <v>55</v>
      </c>
      <c r="B386" s="34" t="s">
        <v>46</v>
      </c>
      <c r="C386" s="41" t="s">
        <v>56</v>
      </c>
      <c r="D386" s="14"/>
      <c r="E386" s="32"/>
      <c r="F386" s="32"/>
      <c r="G386" s="33"/>
      <c r="H386" s="32"/>
      <c r="I386" s="62"/>
      <c r="J386" s="33"/>
      <c r="K386" s="33"/>
      <c r="L386" s="33"/>
      <c r="M386" s="33"/>
    </row>
    <row r="387" ht="48.75" customHeight="1">
      <c r="A387" s="40" t="s">
        <v>57</v>
      </c>
      <c r="B387" s="34" t="s">
        <v>21</v>
      </c>
      <c r="C387" s="41" t="s">
        <v>58</v>
      </c>
      <c r="D387" s="14"/>
      <c r="E387" s="32"/>
      <c r="F387" s="32"/>
      <c r="G387" s="37"/>
      <c r="H387" s="32"/>
      <c r="I387" s="62"/>
      <c r="J387" s="39"/>
      <c r="K387" s="39"/>
      <c r="L387" s="39"/>
      <c r="M387" s="39"/>
    </row>
    <row r="388" ht="48.75" customHeight="1">
      <c r="A388" s="40" t="s">
        <v>59</v>
      </c>
      <c r="B388" s="34" t="s">
        <v>36</v>
      </c>
      <c r="C388" s="41" t="s">
        <v>60</v>
      </c>
      <c r="D388" s="14"/>
      <c r="E388" s="33"/>
      <c r="F388" s="33"/>
      <c r="G388" s="33"/>
      <c r="H388" s="33"/>
      <c r="I388" s="62"/>
      <c r="J388" s="33"/>
      <c r="K388" s="33"/>
      <c r="L388" s="33"/>
      <c r="M388" s="33"/>
    </row>
    <row r="389" ht="48.75" customHeight="1">
      <c r="A389" s="40" t="s">
        <v>62</v>
      </c>
      <c r="B389" s="34" t="s">
        <v>49</v>
      </c>
      <c r="C389" s="41" t="s">
        <v>63</v>
      </c>
      <c r="D389" s="14"/>
      <c r="E389" s="22" t="s">
        <v>17</v>
      </c>
      <c r="F389" s="23">
        <v>0.8333333333333334</v>
      </c>
      <c r="G389" s="24"/>
      <c r="H389" s="25" t="s">
        <v>77</v>
      </c>
      <c r="I389" s="61"/>
      <c r="J389" s="26"/>
      <c r="K389" s="26"/>
      <c r="L389" s="26"/>
      <c r="M389" s="26"/>
    </row>
    <row r="390" ht="48.75" customHeight="1">
      <c r="A390" s="40" t="s">
        <v>65</v>
      </c>
      <c r="B390" s="34" t="s">
        <v>28</v>
      </c>
      <c r="C390" s="41" t="s">
        <v>66</v>
      </c>
      <c r="D390" s="14"/>
      <c r="E390" s="32"/>
      <c r="F390" s="32"/>
      <c r="G390" s="33"/>
      <c r="H390" s="32"/>
      <c r="I390" s="61"/>
      <c r="J390" s="33"/>
      <c r="K390" s="33"/>
      <c r="L390" s="33"/>
      <c r="M390" s="33"/>
    </row>
    <row r="391" ht="48.75" customHeight="1">
      <c r="A391" s="40" t="s">
        <v>67</v>
      </c>
      <c r="B391" s="34" t="s">
        <v>41</v>
      </c>
      <c r="C391" s="41" t="s">
        <v>68</v>
      </c>
      <c r="D391" s="14"/>
      <c r="E391" s="32"/>
      <c r="F391" s="32"/>
      <c r="G391" s="24"/>
      <c r="H391" s="32"/>
      <c r="I391" s="61"/>
      <c r="J391" s="26"/>
      <c r="K391" s="26"/>
      <c r="L391" s="26"/>
      <c r="M391" s="26"/>
    </row>
    <row r="392" ht="48.75" customHeight="1">
      <c r="A392" s="40" t="s">
        <v>69</v>
      </c>
      <c r="B392" s="34" t="s">
        <v>39</v>
      </c>
      <c r="C392" s="41" t="s">
        <v>70</v>
      </c>
      <c r="D392" s="14"/>
      <c r="E392" s="33"/>
      <c r="F392" s="33"/>
      <c r="G392" s="33"/>
      <c r="H392" s="33"/>
      <c r="I392" s="61"/>
      <c r="J392" s="33"/>
      <c r="K392" s="33"/>
      <c r="L392" s="33"/>
      <c r="M392" s="33"/>
    </row>
    <row r="393" ht="48.75" customHeight="1">
      <c r="A393" s="8"/>
      <c r="B393" s="8"/>
      <c r="C393" s="8"/>
      <c r="D393" s="8"/>
      <c r="E393" s="35" t="s">
        <v>32</v>
      </c>
      <c r="F393" s="36">
        <v>0.8333333333333334</v>
      </c>
      <c r="G393" s="37"/>
      <c r="H393" s="38" t="s">
        <v>78</v>
      </c>
      <c r="I393" s="62"/>
      <c r="J393" s="39"/>
      <c r="K393" s="39"/>
      <c r="L393" s="39"/>
      <c r="M393" s="39"/>
    </row>
    <row r="394" ht="48.75" customHeight="1">
      <c r="A394" s="8"/>
      <c r="B394" s="8"/>
      <c r="C394" s="8"/>
      <c r="D394" s="8"/>
      <c r="E394" s="32"/>
      <c r="F394" s="32"/>
      <c r="G394" s="33"/>
      <c r="H394" s="32"/>
      <c r="I394" s="62"/>
      <c r="J394" s="33"/>
      <c r="K394" s="33"/>
      <c r="L394" s="33"/>
      <c r="M394" s="33"/>
    </row>
    <row r="395" ht="48.75" customHeight="1">
      <c r="A395" s="8"/>
      <c r="B395" s="8"/>
      <c r="C395" s="8"/>
      <c r="D395" s="8"/>
      <c r="E395" s="32"/>
      <c r="F395" s="32"/>
      <c r="G395" s="37"/>
      <c r="H395" s="32"/>
      <c r="I395" s="62"/>
      <c r="J395" s="39"/>
      <c r="K395" s="39"/>
      <c r="L395" s="39"/>
      <c r="M395" s="39"/>
    </row>
    <row r="396" ht="48.75" customHeight="1">
      <c r="A396" s="8"/>
      <c r="B396" s="8"/>
      <c r="C396" s="8"/>
      <c r="D396" s="8"/>
      <c r="E396" s="33"/>
      <c r="F396" s="33"/>
      <c r="G396" s="33"/>
      <c r="H396" s="33"/>
      <c r="I396" s="62"/>
      <c r="J396" s="33"/>
      <c r="K396" s="33"/>
      <c r="L396" s="33"/>
      <c r="M396" s="33"/>
    </row>
    <row r="397" ht="48.75" customHeight="1"/>
    <row r="398" ht="48.75" customHeight="1"/>
    <row r="399" ht="48.75" customHeight="1"/>
    <row r="400" ht="48.75" customHeight="1"/>
    <row r="401" ht="48.75" customHeight="1"/>
    <row r="402" ht="48.75" customHeight="1"/>
    <row r="403" ht="48.75" customHeight="1"/>
    <row r="404" ht="48.75" customHeight="1"/>
    <row r="405" ht="48.75" customHeight="1"/>
    <row r="406" ht="48.75" customHeight="1"/>
    <row r="407" ht="48.75" customHeight="1"/>
    <row r="408" ht="48.75" customHeight="1"/>
    <row r="409" ht="48.75" customHeight="1"/>
    <row r="410" ht="48.75" customHeight="1"/>
    <row r="411" ht="48.75" customHeight="1"/>
    <row r="412" ht="48.75" customHeight="1"/>
    <row r="413" ht="48.75" customHeight="1"/>
    <row r="414" ht="48.75" customHeight="1"/>
    <row r="415" ht="48.75" customHeight="1"/>
    <row r="416" ht="48.75" customHeight="1"/>
    <row r="417" ht="48.75" customHeight="1"/>
    <row r="418" ht="48.75" customHeight="1"/>
    <row r="419" ht="48.75" customHeight="1"/>
    <row r="420" ht="48.75" customHeight="1"/>
    <row r="421" ht="48.75" customHeight="1"/>
    <row r="422" ht="48.75" customHeight="1"/>
    <row r="423" ht="48.75" customHeight="1"/>
    <row r="424" ht="48.75" customHeight="1"/>
    <row r="425" ht="48.75" customHeight="1"/>
    <row r="426" ht="48.75" customHeight="1"/>
    <row r="427" ht="48.75" customHeight="1"/>
    <row r="428" ht="48.75" customHeight="1"/>
    <row r="429" ht="48.75" customHeight="1"/>
    <row r="430" ht="48.75" customHeight="1"/>
    <row r="431" ht="48.75" customHeight="1"/>
    <row r="432" ht="48.75" customHeight="1"/>
    <row r="433" ht="48.75" customHeight="1"/>
    <row r="434" ht="48.75" customHeight="1"/>
    <row r="435" ht="48.75" customHeight="1"/>
    <row r="436" ht="48.75" customHeight="1"/>
    <row r="437" ht="48.75" customHeight="1"/>
    <row r="438" ht="48.75" customHeight="1"/>
    <row r="439" ht="48.75" customHeight="1"/>
    <row r="440" ht="48.75" customHeight="1"/>
    <row r="441" ht="48.75" customHeight="1"/>
    <row r="442" ht="48.75" customHeight="1"/>
    <row r="443" ht="48.75" customHeight="1"/>
    <row r="444" ht="48.75" customHeight="1"/>
    <row r="445" ht="48.75" customHeight="1"/>
    <row r="446" ht="48.75" customHeight="1"/>
  </sheetData>
  <mergeCells count="1516">
    <mergeCell ref="G9:G10"/>
    <mergeCell ref="H9:H12"/>
    <mergeCell ref="G11:G12"/>
    <mergeCell ref="G13:G14"/>
    <mergeCell ref="H13:H16"/>
    <mergeCell ref="G15:G16"/>
    <mergeCell ref="H17:H20"/>
    <mergeCell ref="G17:G18"/>
    <mergeCell ref="G19:G20"/>
    <mergeCell ref="E21:E24"/>
    <mergeCell ref="F21:F24"/>
    <mergeCell ref="G21:G22"/>
    <mergeCell ref="G23:G24"/>
    <mergeCell ref="K23:K24"/>
    <mergeCell ref="J31:J32"/>
    <mergeCell ref="K31:K32"/>
    <mergeCell ref="J33:L33"/>
    <mergeCell ref="H34:I34"/>
    <mergeCell ref="J23:J24"/>
    <mergeCell ref="J25:J26"/>
    <mergeCell ref="K25:K26"/>
    <mergeCell ref="J27:J28"/>
    <mergeCell ref="K27:K28"/>
    <mergeCell ref="J29:J30"/>
    <mergeCell ref="K29:K30"/>
    <mergeCell ref="H21:H24"/>
    <mergeCell ref="G25:G26"/>
    <mergeCell ref="H25:H28"/>
    <mergeCell ref="G27:G28"/>
    <mergeCell ref="G29:G30"/>
    <mergeCell ref="H29:H32"/>
    <mergeCell ref="G31:G32"/>
    <mergeCell ref="K37:K38"/>
    <mergeCell ref="L37:L38"/>
    <mergeCell ref="J41:J42"/>
    <mergeCell ref="K41:K42"/>
    <mergeCell ref="L41:L42"/>
    <mergeCell ref="K43:K44"/>
    <mergeCell ref="L43:L44"/>
    <mergeCell ref="J43:J44"/>
    <mergeCell ref="J45:J46"/>
    <mergeCell ref="K45:K46"/>
    <mergeCell ref="L45:L46"/>
    <mergeCell ref="J47:J48"/>
    <mergeCell ref="K47:K48"/>
    <mergeCell ref="L47:L48"/>
    <mergeCell ref="C10:D10"/>
    <mergeCell ref="C11:D11"/>
    <mergeCell ref="C13:D13"/>
    <mergeCell ref="E13:E16"/>
    <mergeCell ref="F13:F16"/>
    <mergeCell ref="C14:D14"/>
    <mergeCell ref="C15:D15"/>
    <mergeCell ref="C16:D16"/>
    <mergeCell ref="C17:D17"/>
    <mergeCell ref="E17:E20"/>
    <mergeCell ref="F17:F20"/>
    <mergeCell ref="C18:D18"/>
    <mergeCell ref="C19:D19"/>
    <mergeCell ref="C20:D20"/>
    <mergeCell ref="E25:E28"/>
    <mergeCell ref="E29:E32"/>
    <mergeCell ref="F29:F32"/>
    <mergeCell ref="C23:D23"/>
    <mergeCell ref="C24:D24"/>
    <mergeCell ref="C25:D25"/>
    <mergeCell ref="F25:F28"/>
    <mergeCell ref="C26:D26"/>
    <mergeCell ref="C27:D27"/>
    <mergeCell ref="C28:D28"/>
    <mergeCell ref="C34:D34"/>
    <mergeCell ref="C35:D35"/>
    <mergeCell ref="F35:F38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J9:J10"/>
    <mergeCell ref="K9:K10"/>
    <mergeCell ref="L9:L10"/>
    <mergeCell ref="M9:M10"/>
    <mergeCell ref="E2:S5"/>
    <mergeCell ref="J7:L7"/>
    <mergeCell ref="C8:D8"/>
    <mergeCell ref="H8:I8"/>
    <mergeCell ref="C9:D9"/>
    <mergeCell ref="E9:E12"/>
    <mergeCell ref="F9:F12"/>
    <mergeCell ref="C12:D12"/>
    <mergeCell ref="J17:J18"/>
    <mergeCell ref="J19:J20"/>
    <mergeCell ref="J21:J22"/>
    <mergeCell ref="K19:K20"/>
    <mergeCell ref="K21:K22"/>
    <mergeCell ref="L21:L22"/>
    <mergeCell ref="M21:M22"/>
    <mergeCell ref="J11:J12"/>
    <mergeCell ref="K11:K12"/>
    <mergeCell ref="J13:J14"/>
    <mergeCell ref="K13:K14"/>
    <mergeCell ref="J15:J16"/>
    <mergeCell ref="K15:K16"/>
    <mergeCell ref="K17:K18"/>
    <mergeCell ref="C21:D21"/>
    <mergeCell ref="C22:D22"/>
    <mergeCell ref="J39:J40"/>
    <mergeCell ref="K39:K40"/>
    <mergeCell ref="G35:G36"/>
    <mergeCell ref="J35:J36"/>
    <mergeCell ref="K35:K36"/>
    <mergeCell ref="L35:L36"/>
    <mergeCell ref="G37:G38"/>
    <mergeCell ref="J37:J38"/>
    <mergeCell ref="G39:G40"/>
    <mergeCell ref="L39:L40"/>
    <mergeCell ref="E51:E54"/>
    <mergeCell ref="F51:F54"/>
    <mergeCell ref="E55:E58"/>
    <mergeCell ref="F55:F58"/>
    <mergeCell ref="E35:E38"/>
    <mergeCell ref="E39:E42"/>
    <mergeCell ref="F39:F42"/>
    <mergeCell ref="E43:E46"/>
    <mergeCell ref="F43:F46"/>
    <mergeCell ref="E47:E50"/>
    <mergeCell ref="F47:F50"/>
    <mergeCell ref="K103:K104"/>
    <mergeCell ref="L103:L104"/>
    <mergeCell ref="J99:J100"/>
    <mergeCell ref="K99:K100"/>
    <mergeCell ref="L99:L100"/>
    <mergeCell ref="J101:J102"/>
    <mergeCell ref="K101:K102"/>
    <mergeCell ref="L101:L102"/>
    <mergeCell ref="J103:J104"/>
    <mergeCell ref="K109:K110"/>
    <mergeCell ref="L109:L110"/>
    <mergeCell ref="M117:M118"/>
    <mergeCell ref="M119:M120"/>
    <mergeCell ref="J105:J106"/>
    <mergeCell ref="K105:K106"/>
    <mergeCell ref="L105:L106"/>
    <mergeCell ref="J107:J108"/>
    <mergeCell ref="K107:K108"/>
    <mergeCell ref="L107:L108"/>
    <mergeCell ref="J111:L111"/>
    <mergeCell ref="K75:K76"/>
    <mergeCell ref="L75:L76"/>
    <mergeCell ref="J71:J72"/>
    <mergeCell ref="K71:K72"/>
    <mergeCell ref="L71:L72"/>
    <mergeCell ref="J73:J74"/>
    <mergeCell ref="K73:K74"/>
    <mergeCell ref="L73:L74"/>
    <mergeCell ref="J75:J76"/>
    <mergeCell ref="K91:K92"/>
    <mergeCell ref="L91:L92"/>
    <mergeCell ref="J87:J88"/>
    <mergeCell ref="K87:K88"/>
    <mergeCell ref="L87:L88"/>
    <mergeCell ref="J89:J90"/>
    <mergeCell ref="K89:K90"/>
    <mergeCell ref="L89:L90"/>
    <mergeCell ref="J91:J92"/>
    <mergeCell ref="K97:K98"/>
    <mergeCell ref="L97:L98"/>
    <mergeCell ref="J93:J94"/>
    <mergeCell ref="K93:K94"/>
    <mergeCell ref="L93:L94"/>
    <mergeCell ref="J95:J96"/>
    <mergeCell ref="K95:K96"/>
    <mergeCell ref="L95:L96"/>
    <mergeCell ref="J97:J98"/>
    <mergeCell ref="J109:J110"/>
    <mergeCell ref="J113:J114"/>
    <mergeCell ref="K113:K114"/>
    <mergeCell ref="L113:L114"/>
    <mergeCell ref="J115:J116"/>
    <mergeCell ref="K115:K116"/>
    <mergeCell ref="L115:L116"/>
    <mergeCell ref="G141:G142"/>
    <mergeCell ref="G143:G144"/>
    <mergeCell ref="H143:H146"/>
    <mergeCell ref="K143:K144"/>
    <mergeCell ref="L143:L144"/>
    <mergeCell ref="M143:M144"/>
    <mergeCell ref="G145:G146"/>
    <mergeCell ref="M145:M146"/>
    <mergeCell ref="K145:K146"/>
    <mergeCell ref="L145:L146"/>
    <mergeCell ref="K147:K148"/>
    <mergeCell ref="L147:L148"/>
    <mergeCell ref="M147:M148"/>
    <mergeCell ref="L149:L150"/>
    <mergeCell ref="M149:M150"/>
    <mergeCell ref="K149:K150"/>
    <mergeCell ref="K151:K152"/>
    <mergeCell ref="L151:L152"/>
    <mergeCell ref="M151:M152"/>
    <mergeCell ref="K153:K154"/>
    <mergeCell ref="L153:L154"/>
    <mergeCell ref="M153:M154"/>
    <mergeCell ref="L159:L160"/>
    <mergeCell ref="M159:M160"/>
    <mergeCell ref="K155:K156"/>
    <mergeCell ref="L155:L156"/>
    <mergeCell ref="M155:M156"/>
    <mergeCell ref="K157:K158"/>
    <mergeCell ref="L157:L158"/>
    <mergeCell ref="M157:M158"/>
    <mergeCell ref="K159:K160"/>
    <mergeCell ref="K161:K162"/>
    <mergeCell ref="L161:L162"/>
    <mergeCell ref="M161:M162"/>
    <mergeCell ref="J163:L163"/>
    <mergeCell ref="K165:K166"/>
    <mergeCell ref="L165:L166"/>
    <mergeCell ref="M165:M166"/>
    <mergeCell ref="K173:K174"/>
    <mergeCell ref="L173:L174"/>
    <mergeCell ref="M173:M174"/>
    <mergeCell ref="L273:L274"/>
    <mergeCell ref="M273:M274"/>
    <mergeCell ref="K269:K270"/>
    <mergeCell ref="L269:L270"/>
    <mergeCell ref="M269:M270"/>
    <mergeCell ref="K271:K272"/>
    <mergeCell ref="L271:L272"/>
    <mergeCell ref="M271:M272"/>
    <mergeCell ref="K273:K274"/>
    <mergeCell ref="L221:L222"/>
    <mergeCell ref="M221:M222"/>
    <mergeCell ref="K217:K218"/>
    <mergeCell ref="L217:L218"/>
    <mergeCell ref="M217:M218"/>
    <mergeCell ref="K219:K220"/>
    <mergeCell ref="L219:L220"/>
    <mergeCell ref="M219:M220"/>
    <mergeCell ref="K221:K222"/>
    <mergeCell ref="L227:L228"/>
    <mergeCell ref="M227:M228"/>
    <mergeCell ref="K223:K224"/>
    <mergeCell ref="L223:L224"/>
    <mergeCell ref="M223:M224"/>
    <mergeCell ref="K225:K226"/>
    <mergeCell ref="L225:L226"/>
    <mergeCell ref="M225:M226"/>
    <mergeCell ref="K227:K228"/>
    <mergeCell ref="L233:L234"/>
    <mergeCell ref="M233:M234"/>
    <mergeCell ref="K229:K230"/>
    <mergeCell ref="L229:L230"/>
    <mergeCell ref="M229:M230"/>
    <mergeCell ref="K231:K232"/>
    <mergeCell ref="L231:L232"/>
    <mergeCell ref="M231:M232"/>
    <mergeCell ref="K233:K234"/>
    <mergeCell ref="K275:K276"/>
    <mergeCell ref="L275:L276"/>
    <mergeCell ref="M275:M276"/>
    <mergeCell ref="L171:L172"/>
    <mergeCell ref="M171:M172"/>
    <mergeCell ref="K167:K168"/>
    <mergeCell ref="L167:L168"/>
    <mergeCell ref="M167:M168"/>
    <mergeCell ref="K169:K170"/>
    <mergeCell ref="L169:L170"/>
    <mergeCell ref="M169:M170"/>
    <mergeCell ref="K171:K172"/>
    <mergeCell ref="L179:L180"/>
    <mergeCell ref="M179:M180"/>
    <mergeCell ref="K175:K176"/>
    <mergeCell ref="L175:L176"/>
    <mergeCell ref="M175:M176"/>
    <mergeCell ref="K177:K178"/>
    <mergeCell ref="L177:L178"/>
    <mergeCell ref="M177:M178"/>
    <mergeCell ref="K179:K180"/>
    <mergeCell ref="L185:L186"/>
    <mergeCell ref="M185:M186"/>
    <mergeCell ref="K181:K182"/>
    <mergeCell ref="L181:L182"/>
    <mergeCell ref="M181:M182"/>
    <mergeCell ref="K183:K184"/>
    <mergeCell ref="L183:L184"/>
    <mergeCell ref="M183:M184"/>
    <mergeCell ref="K185:K186"/>
    <mergeCell ref="K187:K188"/>
    <mergeCell ref="L187:L188"/>
    <mergeCell ref="M187:M188"/>
    <mergeCell ref="J189:L189"/>
    <mergeCell ref="K191:K192"/>
    <mergeCell ref="L191:L192"/>
    <mergeCell ref="M191:M192"/>
    <mergeCell ref="L197:L198"/>
    <mergeCell ref="M197:M198"/>
    <mergeCell ref="K193:K194"/>
    <mergeCell ref="L193:L194"/>
    <mergeCell ref="M193:M194"/>
    <mergeCell ref="K195:K196"/>
    <mergeCell ref="L195:L196"/>
    <mergeCell ref="M195:M196"/>
    <mergeCell ref="K197:K198"/>
    <mergeCell ref="L203:L204"/>
    <mergeCell ref="M203:M204"/>
    <mergeCell ref="K199:K200"/>
    <mergeCell ref="L199:L200"/>
    <mergeCell ref="M199:M200"/>
    <mergeCell ref="K201:K202"/>
    <mergeCell ref="L201:L202"/>
    <mergeCell ref="M201:M202"/>
    <mergeCell ref="K203:K204"/>
    <mergeCell ref="L209:L210"/>
    <mergeCell ref="M209:M210"/>
    <mergeCell ref="K205:K206"/>
    <mergeCell ref="L205:L206"/>
    <mergeCell ref="M205:M206"/>
    <mergeCell ref="K207:K208"/>
    <mergeCell ref="L207:L208"/>
    <mergeCell ref="M207:M208"/>
    <mergeCell ref="K209:K210"/>
    <mergeCell ref="K211:K212"/>
    <mergeCell ref="L211:L212"/>
    <mergeCell ref="M211:M212"/>
    <mergeCell ref="K213:K214"/>
    <mergeCell ref="L213:L214"/>
    <mergeCell ref="M213:M214"/>
    <mergeCell ref="J215:L215"/>
    <mergeCell ref="L239:L240"/>
    <mergeCell ref="M239:M240"/>
    <mergeCell ref="J241:L241"/>
    <mergeCell ref="K235:K236"/>
    <mergeCell ref="L235:L236"/>
    <mergeCell ref="M235:M236"/>
    <mergeCell ref="K237:K238"/>
    <mergeCell ref="L237:L238"/>
    <mergeCell ref="M237:M238"/>
    <mergeCell ref="K239:K240"/>
    <mergeCell ref="L247:L248"/>
    <mergeCell ref="M247:M248"/>
    <mergeCell ref="K243:K244"/>
    <mergeCell ref="L243:L244"/>
    <mergeCell ref="M243:M244"/>
    <mergeCell ref="K245:K246"/>
    <mergeCell ref="L245:L246"/>
    <mergeCell ref="M245:M246"/>
    <mergeCell ref="K247:K248"/>
    <mergeCell ref="L253:L254"/>
    <mergeCell ref="M253:M254"/>
    <mergeCell ref="K249:K250"/>
    <mergeCell ref="L249:L250"/>
    <mergeCell ref="M249:M250"/>
    <mergeCell ref="K251:K252"/>
    <mergeCell ref="L251:L252"/>
    <mergeCell ref="M251:M252"/>
    <mergeCell ref="K253:K254"/>
    <mergeCell ref="L259:L260"/>
    <mergeCell ref="M259:M260"/>
    <mergeCell ref="J267:L267"/>
    <mergeCell ref="K255:K256"/>
    <mergeCell ref="L255:L256"/>
    <mergeCell ref="M255:M256"/>
    <mergeCell ref="K257:K258"/>
    <mergeCell ref="L257:L258"/>
    <mergeCell ref="M257:M258"/>
    <mergeCell ref="K259:K260"/>
    <mergeCell ref="L265:L266"/>
    <mergeCell ref="M265:M266"/>
    <mergeCell ref="K261:K262"/>
    <mergeCell ref="L261:L262"/>
    <mergeCell ref="M261:M262"/>
    <mergeCell ref="K263:K264"/>
    <mergeCell ref="L263:L264"/>
    <mergeCell ref="M263:M264"/>
    <mergeCell ref="K265:K266"/>
    <mergeCell ref="H285:H288"/>
    <mergeCell ref="H289:H292"/>
    <mergeCell ref="H294:I294"/>
    <mergeCell ref="H259:H262"/>
    <mergeCell ref="H263:H266"/>
    <mergeCell ref="H268:I268"/>
    <mergeCell ref="H269:H272"/>
    <mergeCell ref="H273:H276"/>
    <mergeCell ref="H277:H280"/>
    <mergeCell ref="H281:H284"/>
    <mergeCell ref="H203:H206"/>
    <mergeCell ref="G205:G206"/>
    <mergeCell ref="H207:H210"/>
    <mergeCell ref="G209:G210"/>
    <mergeCell ref="H211:H214"/>
    <mergeCell ref="G213:G214"/>
    <mergeCell ref="H216:I216"/>
    <mergeCell ref="H229:H232"/>
    <mergeCell ref="H233:H236"/>
    <mergeCell ref="H237:H240"/>
    <mergeCell ref="H242:I242"/>
    <mergeCell ref="H243:H246"/>
    <mergeCell ref="H247:H250"/>
    <mergeCell ref="H251:H254"/>
    <mergeCell ref="H217:H220"/>
    <mergeCell ref="G219:G220"/>
    <mergeCell ref="H221:H224"/>
    <mergeCell ref="G223:G224"/>
    <mergeCell ref="H225:H228"/>
    <mergeCell ref="G227:G228"/>
    <mergeCell ref="G231:G232"/>
    <mergeCell ref="G235:G236"/>
    <mergeCell ref="G239:G240"/>
    <mergeCell ref="G243:G244"/>
    <mergeCell ref="G245:G246"/>
    <mergeCell ref="G247:G248"/>
    <mergeCell ref="G249:G250"/>
    <mergeCell ref="G251:G252"/>
    <mergeCell ref="G253:G254"/>
    <mergeCell ref="G255:G256"/>
    <mergeCell ref="H255:H258"/>
    <mergeCell ref="G257:G258"/>
    <mergeCell ref="G259:G260"/>
    <mergeCell ref="G261:G262"/>
    <mergeCell ref="G263:G264"/>
    <mergeCell ref="G265:G266"/>
    <mergeCell ref="G269:G270"/>
    <mergeCell ref="G271:G272"/>
    <mergeCell ref="G273:G274"/>
    <mergeCell ref="G275:G276"/>
    <mergeCell ref="G277:G278"/>
    <mergeCell ref="G279:G280"/>
    <mergeCell ref="H299:H302"/>
    <mergeCell ref="G301:G302"/>
    <mergeCell ref="G303:G304"/>
    <mergeCell ref="H303:H306"/>
    <mergeCell ref="G305:G306"/>
    <mergeCell ref="G307:G308"/>
    <mergeCell ref="H307:H310"/>
    <mergeCell ref="G309:G310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5:G166"/>
    <mergeCell ref="G169:G170"/>
    <mergeCell ref="G173:G174"/>
    <mergeCell ref="G177:G178"/>
    <mergeCell ref="G181:G182"/>
    <mergeCell ref="G185:G186"/>
    <mergeCell ref="G221:G222"/>
    <mergeCell ref="G225:G226"/>
    <mergeCell ref="G229:G230"/>
    <mergeCell ref="G233:G234"/>
    <mergeCell ref="G237:G238"/>
    <mergeCell ref="G191:G192"/>
    <mergeCell ref="G195:G196"/>
    <mergeCell ref="G199:G200"/>
    <mergeCell ref="G203:G204"/>
    <mergeCell ref="G207:G208"/>
    <mergeCell ref="G211:G212"/>
    <mergeCell ref="G217:G218"/>
    <mergeCell ref="H159:H162"/>
    <mergeCell ref="H164:I164"/>
    <mergeCell ref="H165:H168"/>
    <mergeCell ref="G167:G168"/>
    <mergeCell ref="H169:H172"/>
    <mergeCell ref="G171:G172"/>
    <mergeCell ref="G175:G176"/>
    <mergeCell ref="H173:H176"/>
    <mergeCell ref="H177:H180"/>
    <mergeCell ref="G179:G180"/>
    <mergeCell ref="H181:H184"/>
    <mergeCell ref="G183:G184"/>
    <mergeCell ref="G187:G188"/>
    <mergeCell ref="H190:I190"/>
    <mergeCell ref="E81:E84"/>
    <mergeCell ref="F81:F84"/>
    <mergeCell ref="E87:E90"/>
    <mergeCell ref="F87:F90"/>
    <mergeCell ref="E91:E94"/>
    <mergeCell ref="F91:F94"/>
    <mergeCell ref="F95:F98"/>
    <mergeCell ref="F99:F102"/>
    <mergeCell ref="E95:E98"/>
    <mergeCell ref="E99:E102"/>
    <mergeCell ref="H99:H102"/>
    <mergeCell ref="G101:G102"/>
    <mergeCell ref="G103:G104"/>
    <mergeCell ref="G105:G106"/>
    <mergeCell ref="G107:G108"/>
    <mergeCell ref="G109:G110"/>
    <mergeCell ref="G113:G114"/>
    <mergeCell ref="G115:G116"/>
    <mergeCell ref="G117:G118"/>
    <mergeCell ref="G119:G120"/>
    <mergeCell ref="G121:G122"/>
    <mergeCell ref="G123:G124"/>
    <mergeCell ref="H103:H106"/>
    <mergeCell ref="H107:H110"/>
    <mergeCell ref="H112:I112"/>
    <mergeCell ref="H113:H116"/>
    <mergeCell ref="H117:H120"/>
    <mergeCell ref="H121:H124"/>
    <mergeCell ref="H125:H128"/>
    <mergeCell ref="G125:G126"/>
    <mergeCell ref="G127:G128"/>
    <mergeCell ref="G129:G130"/>
    <mergeCell ref="G131:G132"/>
    <mergeCell ref="G133:G134"/>
    <mergeCell ref="G135:G136"/>
    <mergeCell ref="G139:G140"/>
    <mergeCell ref="H129:H132"/>
    <mergeCell ref="H133:H136"/>
    <mergeCell ref="H138:I138"/>
    <mergeCell ref="H139:H142"/>
    <mergeCell ref="H147:H150"/>
    <mergeCell ref="H151:H154"/>
    <mergeCell ref="H155:H158"/>
    <mergeCell ref="H185:H188"/>
    <mergeCell ref="H191:H194"/>
    <mergeCell ref="G193:G194"/>
    <mergeCell ref="H195:H198"/>
    <mergeCell ref="G197:G198"/>
    <mergeCell ref="H199:H202"/>
    <mergeCell ref="G201:G20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3:J244"/>
    <mergeCell ref="J245:J246"/>
    <mergeCell ref="J247:J248"/>
    <mergeCell ref="G295:G296"/>
    <mergeCell ref="G297:G298"/>
    <mergeCell ref="G299:G300"/>
    <mergeCell ref="G281:G282"/>
    <mergeCell ref="G283:G284"/>
    <mergeCell ref="G285:G286"/>
    <mergeCell ref="G287:G288"/>
    <mergeCell ref="G289:G290"/>
    <mergeCell ref="G291:G292"/>
    <mergeCell ref="H295:H298"/>
    <mergeCell ref="K301:K302"/>
    <mergeCell ref="L301:L302"/>
    <mergeCell ref="K297:K298"/>
    <mergeCell ref="L297:L298"/>
    <mergeCell ref="J299:J300"/>
    <mergeCell ref="K299:K300"/>
    <mergeCell ref="L299:L300"/>
    <mergeCell ref="M299:M300"/>
    <mergeCell ref="M301:M302"/>
    <mergeCell ref="L305:L306"/>
    <mergeCell ref="M305:M306"/>
    <mergeCell ref="L307:L308"/>
    <mergeCell ref="M307:M308"/>
    <mergeCell ref="J309:J310"/>
    <mergeCell ref="K309:K310"/>
    <mergeCell ref="L309:L310"/>
    <mergeCell ref="M309:M310"/>
    <mergeCell ref="J301:J302"/>
    <mergeCell ref="J303:J304"/>
    <mergeCell ref="K303:K304"/>
    <mergeCell ref="L303:L304"/>
    <mergeCell ref="M303:M304"/>
    <mergeCell ref="J305:J306"/>
    <mergeCell ref="K305:K306"/>
    <mergeCell ref="H337:H340"/>
    <mergeCell ref="H341:H344"/>
    <mergeCell ref="H346:I346"/>
    <mergeCell ref="G331:G332"/>
    <mergeCell ref="G333:G334"/>
    <mergeCell ref="H333:H336"/>
    <mergeCell ref="G335:G336"/>
    <mergeCell ref="G337:G338"/>
    <mergeCell ref="G339:G340"/>
    <mergeCell ref="G341:G342"/>
    <mergeCell ref="F237:F240"/>
    <mergeCell ref="F243:F246"/>
    <mergeCell ref="F247:F250"/>
    <mergeCell ref="F251:F254"/>
    <mergeCell ref="F255:F258"/>
    <mergeCell ref="F259:F262"/>
    <mergeCell ref="F263:F266"/>
    <mergeCell ref="F269:F272"/>
    <mergeCell ref="F273:F276"/>
    <mergeCell ref="F277:F280"/>
    <mergeCell ref="F281:F284"/>
    <mergeCell ref="F285:F288"/>
    <mergeCell ref="F289:F292"/>
    <mergeCell ref="F295:F298"/>
    <mergeCell ref="G313:G314"/>
    <mergeCell ref="G315:G316"/>
    <mergeCell ref="H315:H318"/>
    <mergeCell ref="G317:G318"/>
    <mergeCell ref="H320:I320"/>
    <mergeCell ref="F299:F302"/>
    <mergeCell ref="F303:F306"/>
    <mergeCell ref="F307:F310"/>
    <mergeCell ref="F311:F314"/>
    <mergeCell ref="G311:G312"/>
    <mergeCell ref="H311:H314"/>
    <mergeCell ref="F315:F318"/>
    <mergeCell ref="H351:H354"/>
    <mergeCell ref="H355:H358"/>
    <mergeCell ref="G343:G344"/>
    <mergeCell ref="G347:G348"/>
    <mergeCell ref="H347:H350"/>
    <mergeCell ref="G349:G350"/>
    <mergeCell ref="G351:G352"/>
    <mergeCell ref="G353:G354"/>
    <mergeCell ref="G355:G356"/>
    <mergeCell ref="G357:G358"/>
    <mergeCell ref="C255:D255"/>
    <mergeCell ref="C256:D256"/>
    <mergeCell ref="C248:D248"/>
    <mergeCell ref="C249:D249"/>
    <mergeCell ref="C250:D250"/>
    <mergeCell ref="C251:D251"/>
    <mergeCell ref="C252:D252"/>
    <mergeCell ref="C253:D253"/>
    <mergeCell ref="C254:D254"/>
    <mergeCell ref="E233:E236"/>
    <mergeCell ref="E237:E240"/>
    <mergeCell ref="E243:E246"/>
    <mergeCell ref="E247:E250"/>
    <mergeCell ref="E251:E254"/>
    <mergeCell ref="E255:E258"/>
    <mergeCell ref="E259:E262"/>
    <mergeCell ref="E263:E266"/>
    <mergeCell ref="E269:E272"/>
    <mergeCell ref="E273:E276"/>
    <mergeCell ref="E277:E280"/>
    <mergeCell ref="E281:E284"/>
    <mergeCell ref="E285:E288"/>
    <mergeCell ref="E289:E292"/>
    <mergeCell ref="E295:E298"/>
    <mergeCell ref="E299:E302"/>
    <mergeCell ref="E303:E306"/>
    <mergeCell ref="E307:E310"/>
    <mergeCell ref="E311:E314"/>
    <mergeCell ref="E315:E318"/>
    <mergeCell ref="E321:E324"/>
    <mergeCell ref="E355:E358"/>
    <mergeCell ref="E359:E362"/>
    <mergeCell ref="E363:E366"/>
    <mergeCell ref="E367:E370"/>
    <mergeCell ref="E325:E328"/>
    <mergeCell ref="E329:E332"/>
    <mergeCell ref="E333:E336"/>
    <mergeCell ref="E337:E340"/>
    <mergeCell ref="E341:E344"/>
    <mergeCell ref="E347:E350"/>
    <mergeCell ref="E351:E354"/>
    <mergeCell ref="C217:D217"/>
    <mergeCell ref="E217:E220"/>
    <mergeCell ref="F217:F220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E221:E224"/>
    <mergeCell ref="F221:F224"/>
    <mergeCell ref="E225:E228"/>
    <mergeCell ref="F225:F228"/>
    <mergeCell ref="E229:E232"/>
    <mergeCell ref="F229:F232"/>
    <mergeCell ref="F233:F236"/>
    <mergeCell ref="C236:D236"/>
    <mergeCell ref="C242:D242"/>
    <mergeCell ref="C243:D243"/>
    <mergeCell ref="C244:D244"/>
    <mergeCell ref="C245:D245"/>
    <mergeCell ref="C246:D246"/>
    <mergeCell ref="C247:D247"/>
    <mergeCell ref="C257:D257"/>
    <mergeCell ref="C258:D258"/>
    <mergeCell ref="C259:D259"/>
    <mergeCell ref="C260:D260"/>
    <mergeCell ref="C261:D261"/>
    <mergeCell ref="C262:D262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H325:H328"/>
    <mergeCell ref="H329:H332"/>
    <mergeCell ref="F321:F324"/>
    <mergeCell ref="G321:G322"/>
    <mergeCell ref="H321:H324"/>
    <mergeCell ref="G323:G324"/>
    <mergeCell ref="G325:G326"/>
    <mergeCell ref="G327:G328"/>
    <mergeCell ref="G329:G330"/>
    <mergeCell ref="C335:D335"/>
    <mergeCell ref="C336:D336"/>
    <mergeCell ref="C337:D337"/>
    <mergeCell ref="C338:D338"/>
    <mergeCell ref="C339:D339"/>
    <mergeCell ref="C340:D340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61:D361"/>
    <mergeCell ref="C362:D362"/>
    <mergeCell ref="C363:D363"/>
    <mergeCell ref="C364:D364"/>
    <mergeCell ref="C365:D365"/>
    <mergeCell ref="C366:D366"/>
    <mergeCell ref="C354:D354"/>
    <mergeCell ref="C355:D355"/>
    <mergeCell ref="C356:D356"/>
    <mergeCell ref="C357:D357"/>
    <mergeCell ref="C358:D358"/>
    <mergeCell ref="C359:D359"/>
    <mergeCell ref="C360:D360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F363:F366"/>
    <mergeCell ref="F367:F370"/>
    <mergeCell ref="F325:F328"/>
    <mergeCell ref="F329:F332"/>
    <mergeCell ref="F333:F336"/>
    <mergeCell ref="F337:F340"/>
    <mergeCell ref="F341:F344"/>
    <mergeCell ref="F347:F350"/>
    <mergeCell ref="F351:F354"/>
    <mergeCell ref="G365:G366"/>
    <mergeCell ref="G367:G368"/>
    <mergeCell ref="H367:H370"/>
    <mergeCell ref="G369:G370"/>
    <mergeCell ref="F355:F358"/>
    <mergeCell ref="F359:F362"/>
    <mergeCell ref="G359:G360"/>
    <mergeCell ref="H359:H362"/>
    <mergeCell ref="G361:G362"/>
    <mergeCell ref="G363:G364"/>
    <mergeCell ref="H363:H366"/>
    <mergeCell ref="K81:K82"/>
    <mergeCell ref="L81:L82"/>
    <mergeCell ref="J77:J78"/>
    <mergeCell ref="K77:K78"/>
    <mergeCell ref="L77:L78"/>
    <mergeCell ref="J79:J80"/>
    <mergeCell ref="K79:K80"/>
    <mergeCell ref="L79:L80"/>
    <mergeCell ref="J81:J82"/>
    <mergeCell ref="K53:K54"/>
    <mergeCell ref="L53:L54"/>
    <mergeCell ref="J49:J50"/>
    <mergeCell ref="K49:K50"/>
    <mergeCell ref="L49:L50"/>
    <mergeCell ref="J51:J52"/>
    <mergeCell ref="K51:K52"/>
    <mergeCell ref="L51:L52"/>
    <mergeCell ref="J53:J54"/>
    <mergeCell ref="J55:J56"/>
    <mergeCell ref="K55:K56"/>
    <mergeCell ref="L55:L56"/>
    <mergeCell ref="K57:K58"/>
    <mergeCell ref="L57:L58"/>
    <mergeCell ref="J59:L59"/>
    <mergeCell ref="H60:I60"/>
    <mergeCell ref="J57:J58"/>
    <mergeCell ref="J61:J62"/>
    <mergeCell ref="K61:K62"/>
    <mergeCell ref="L61:L62"/>
    <mergeCell ref="J63:J64"/>
    <mergeCell ref="K63:K64"/>
    <mergeCell ref="L63:L64"/>
    <mergeCell ref="K69:K70"/>
    <mergeCell ref="L69:L70"/>
    <mergeCell ref="J65:J66"/>
    <mergeCell ref="K65:K66"/>
    <mergeCell ref="L65:L66"/>
    <mergeCell ref="J67:J68"/>
    <mergeCell ref="K67:K68"/>
    <mergeCell ref="L67:L68"/>
    <mergeCell ref="J69:J70"/>
    <mergeCell ref="J83:J84"/>
    <mergeCell ref="K83:K84"/>
    <mergeCell ref="L83:L84"/>
    <mergeCell ref="J85:L85"/>
    <mergeCell ref="G97:G98"/>
    <mergeCell ref="G99:G100"/>
    <mergeCell ref="G87:G88"/>
    <mergeCell ref="G89:G90"/>
    <mergeCell ref="G91:G92"/>
    <mergeCell ref="H91:H94"/>
    <mergeCell ref="G93:G94"/>
    <mergeCell ref="G95:G96"/>
    <mergeCell ref="H95:H98"/>
    <mergeCell ref="G47:G48"/>
    <mergeCell ref="G49:G50"/>
    <mergeCell ref="G51:G52"/>
    <mergeCell ref="H35:H38"/>
    <mergeCell ref="H39:H42"/>
    <mergeCell ref="G41:G42"/>
    <mergeCell ref="G43:G44"/>
    <mergeCell ref="H43:H46"/>
    <mergeCell ref="G45:G46"/>
    <mergeCell ref="H47:H50"/>
    <mergeCell ref="G63:G64"/>
    <mergeCell ref="G65:G66"/>
    <mergeCell ref="H51:H54"/>
    <mergeCell ref="G53:G54"/>
    <mergeCell ref="G55:G56"/>
    <mergeCell ref="H55:H58"/>
    <mergeCell ref="G57:G58"/>
    <mergeCell ref="G61:G62"/>
    <mergeCell ref="H61:H64"/>
    <mergeCell ref="G75:G76"/>
    <mergeCell ref="G77:G78"/>
    <mergeCell ref="H65:H68"/>
    <mergeCell ref="G67:G68"/>
    <mergeCell ref="G69:G70"/>
    <mergeCell ref="H69:H72"/>
    <mergeCell ref="G71:G72"/>
    <mergeCell ref="G73:G74"/>
    <mergeCell ref="H73:H76"/>
    <mergeCell ref="H77:H80"/>
    <mergeCell ref="G79:G80"/>
    <mergeCell ref="G81:G82"/>
    <mergeCell ref="H81:H84"/>
    <mergeCell ref="G83:G84"/>
    <mergeCell ref="H86:I86"/>
    <mergeCell ref="H87:H90"/>
    <mergeCell ref="M81:M82"/>
    <mergeCell ref="M83:M84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L17:L18"/>
    <mergeCell ref="L19:L20"/>
    <mergeCell ref="L23:L24"/>
    <mergeCell ref="L25:L26"/>
    <mergeCell ref="L27:L28"/>
    <mergeCell ref="L29:L30"/>
    <mergeCell ref="L31:L32"/>
    <mergeCell ref="L11:L12"/>
    <mergeCell ref="M11:M12"/>
    <mergeCell ref="L13:L14"/>
    <mergeCell ref="M13:M14"/>
    <mergeCell ref="L15:L16"/>
    <mergeCell ref="M15:M16"/>
    <mergeCell ref="M17:M18"/>
    <mergeCell ref="M19:M20"/>
    <mergeCell ref="M23:M24"/>
    <mergeCell ref="M25:M26"/>
    <mergeCell ref="M27:M28"/>
    <mergeCell ref="M29:M30"/>
    <mergeCell ref="M31:M32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113:M114"/>
    <mergeCell ref="M115:M116"/>
    <mergeCell ref="J131:J132"/>
    <mergeCell ref="K131:K132"/>
    <mergeCell ref="L131:L132"/>
    <mergeCell ref="M131:M132"/>
    <mergeCell ref="K133:K134"/>
    <mergeCell ref="L133:L134"/>
    <mergeCell ref="M133:M134"/>
    <mergeCell ref="J133:J134"/>
    <mergeCell ref="J135:J136"/>
    <mergeCell ref="K135:K136"/>
    <mergeCell ref="L135:L136"/>
    <mergeCell ref="M135:M136"/>
    <mergeCell ref="J137:L137"/>
    <mergeCell ref="M139:M140"/>
    <mergeCell ref="K121:K122"/>
    <mergeCell ref="L121:L122"/>
    <mergeCell ref="M121:M122"/>
    <mergeCell ref="J117:J118"/>
    <mergeCell ref="K117:K118"/>
    <mergeCell ref="L117:L118"/>
    <mergeCell ref="J119:J120"/>
    <mergeCell ref="K119:K120"/>
    <mergeCell ref="L119:L120"/>
    <mergeCell ref="J121:J122"/>
    <mergeCell ref="J123:J124"/>
    <mergeCell ref="K123:K124"/>
    <mergeCell ref="L123:L124"/>
    <mergeCell ref="M123:M124"/>
    <mergeCell ref="K125:K126"/>
    <mergeCell ref="L125:L126"/>
    <mergeCell ref="M125:M126"/>
    <mergeCell ref="L129:L130"/>
    <mergeCell ref="M129:M130"/>
    <mergeCell ref="J125:J126"/>
    <mergeCell ref="J127:J128"/>
    <mergeCell ref="K127:K128"/>
    <mergeCell ref="L127:L128"/>
    <mergeCell ref="M127:M128"/>
    <mergeCell ref="J129:J130"/>
    <mergeCell ref="K129:K130"/>
    <mergeCell ref="K139:K140"/>
    <mergeCell ref="L139:L140"/>
    <mergeCell ref="J139:J140"/>
    <mergeCell ref="J141:J142"/>
    <mergeCell ref="K141:K142"/>
    <mergeCell ref="L141:L142"/>
    <mergeCell ref="M141:M142"/>
    <mergeCell ref="C54:D54"/>
    <mergeCell ref="C60:D60"/>
    <mergeCell ref="C61:D61"/>
    <mergeCell ref="E61:E64"/>
    <mergeCell ref="F61:F64"/>
    <mergeCell ref="C62:D62"/>
    <mergeCell ref="C63:D63"/>
    <mergeCell ref="C64:D64"/>
    <mergeCell ref="C65:D65"/>
    <mergeCell ref="F65:F68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E65:E68"/>
    <mergeCell ref="E69:E72"/>
    <mergeCell ref="F69:F72"/>
    <mergeCell ref="E73:E76"/>
    <mergeCell ref="F73:F76"/>
    <mergeCell ref="E77:E80"/>
    <mergeCell ref="F77:F80"/>
    <mergeCell ref="C77:D77"/>
    <mergeCell ref="C78:D78"/>
    <mergeCell ref="C79:D79"/>
    <mergeCell ref="C80:D80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48:D148"/>
    <mergeCell ref="C149:D149"/>
    <mergeCell ref="C141:D141"/>
    <mergeCell ref="C142:D142"/>
    <mergeCell ref="C143:D143"/>
    <mergeCell ref="C144:D144"/>
    <mergeCell ref="C145:D145"/>
    <mergeCell ref="C146:D146"/>
    <mergeCell ref="C147:D147"/>
    <mergeCell ref="E147:E150"/>
    <mergeCell ref="E151:E154"/>
    <mergeCell ref="E155:E158"/>
    <mergeCell ref="E159:E162"/>
    <mergeCell ref="F151:F154"/>
    <mergeCell ref="F155:F158"/>
    <mergeCell ref="F159:F162"/>
    <mergeCell ref="E133:E136"/>
    <mergeCell ref="F133:F136"/>
    <mergeCell ref="E139:E142"/>
    <mergeCell ref="F139:F142"/>
    <mergeCell ref="E143:E146"/>
    <mergeCell ref="F143:F146"/>
    <mergeCell ref="F147:F150"/>
    <mergeCell ref="C103:D103"/>
    <mergeCell ref="E103:E106"/>
    <mergeCell ref="F103:F106"/>
    <mergeCell ref="C104:D104"/>
    <mergeCell ref="C105:D105"/>
    <mergeCell ref="E107:E110"/>
    <mergeCell ref="F107:F110"/>
    <mergeCell ref="C106:D106"/>
    <mergeCell ref="C112:D112"/>
    <mergeCell ref="C113:D113"/>
    <mergeCell ref="E113:E116"/>
    <mergeCell ref="F113:F116"/>
    <mergeCell ref="C114:D114"/>
    <mergeCell ref="C115:D115"/>
    <mergeCell ref="C116:D116"/>
    <mergeCell ref="C117:D117"/>
    <mergeCell ref="F117:F120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E117:E120"/>
    <mergeCell ref="E121:E124"/>
    <mergeCell ref="F121:F124"/>
    <mergeCell ref="E125:E128"/>
    <mergeCell ref="F125:F128"/>
    <mergeCell ref="E129:E132"/>
    <mergeCell ref="F129:F132"/>
    <mergeCell ref="C129:D129"/>
    <mergeCell ref="C130:D130"/>
    <mergeCell ref="C131:D131"/>
    <mergeCell ref="C132:D132"/>
    <mergeCell ref="C138:D138"/>
    <mergeCell ref="C139:D139"/>
    <mergeCell ref="C140:D140"/>
    <mergeCell ref="C150:D150"/>
    <mergeCell ref="C151:D151"/>
    <mergeCell ref="C152:D152"/>
    <mergeCell ref="C153:D153"/>
    <mergeCell ref="C154:D154"/>
    <mergeCell ref="C155:D155"/>
    <mergeCell ref="C156:D156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372:D372"/>
    <mergeCell ref="C373:D373"/>
    <mergeCell ref="E373:E376"/>
    <mergeCell ref="F373:F376"/>
    <mergeCell ref="C374:D374"/>
    <mergeCell ref="C375:D375"/>
    <mergeCell ref="C376:D376"/>
    <mergeCell ref="C377:D377"/>
    <mergeCell ref="E377:E380"/>
    <mergeCell ref="F377:F380"/>
    <mergeCell ref="C378:D378"/>
    <mergeCell ref="C379:D379"/>
    <mergeCell ref="E381:E384"/>
    <mergeCell ref="E385:E388"/>
    <mergeCell ref="F385:F388"/>
    <mergeCell ref="E389:E392"/>
    <mergeCell ref="F389:F392"/>
    <mergeCell ref="E393:E396"/>
    <mergeCell ref="F393:F396"/>
    <mergeCell ref="C386:D386"/>
    <mergeCell ref="C387:D387"/>
    <mergeCell ref="C388:D388"/>
    <mergeCell ref="C389:D389"/>
    <mergeCell ref="C390:D390"/>
    <mergeCell ref="C391:D391"/>
    <mergeCell ref="C392:D392"/>
    <mergeCell ref="C380:D380"/>
    <mergeCell ref="C381:D381"/>
    <mergeCell ref="F381:F384"/>
    <mergeCell ref="C382:D382"/>
    <mergeCell ref="C383:D383"/>
    <mergeCell ref="C384:D384"/>
    <mergeCell ref="C385:D385"/>
    <mergeCell ref="E207:E210"/>
    <mergeCell ref="F207:F210"/>
    <mergeCell ref="E211:E214"/>
    <mergeCell ref="F211:F214"/>
    <mergeCell ref="E191:E194"/>
    <mergeCell ref="E195:E198"/>
    <mergeCell ref="F195:F198"/>
    <mergeCell ref="E199:E202"/>
    <mergeCell ref="F199:F202"/>
    <mergeCell ref="E203:E206"/>
    <mergeCell ref="F203:F206"/>
    <mergeCell ref="C157:D157"/>
    <mergeCell ref="C158:D158"/>
    <mergeCell ref="C164:D164"/>
    <mergeCell ref="C165:D165"/>
    <mergeCell ref="E165:E168"/>
    <mergeCell ref="F165:F168"/>
    <mergeCell ref="C166:D166"/>
    <mergeCell ref="C167:D167"/>
    <mergeCell ref="C168:D168"/>
    <mergeCell ref="C169:D169"/>
    <mergeCell ref="E169:E172"/>
    <mergeCell ref="F169:F172"/>
    <mergeCell ref="C170:D170"/>
    <mergeCell ref="C171:D171"/>
    <mergeCell ref="E173:E176"/>
    <mergeCell ref="E177:E180"/>
    <mergeCell ref="F177:F180"/>
    <mergeCell ref="E181:E184"/>
    <mergeCell ref="F181:F184"/>
    <mergeCell ref="E185:E188"/>
    <mergeCell ref="F185:F188"/>
    <mergeCell ref="C172:D172"/>
    <mergeCell ref="C173:D173"/>
    <mergeCell ref="F173:F176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90:D190"/>
    <mergeCell ref="C191:D191"/>
    <mergeCell ref="F191:F194"/>
    <mergeCell ref="C192:D192"/>
    <mergeCell ref="C193:D193"/>
    <mergeCell ref="C194:D194"/>
    <mergeCell ref="C195:D195"/>
    <mergeCell ref="C205:D205"/>
    <mergeCell ref="C206:D206"/>
    <mergeCell ref="C207:D207"/>
    <mergeCell ref="C208:D208"/>
    <mergeCell ref="C209:D209"/>
    <mergeCell ref="C210:D210"/>
    <mergeCell ref="C216:D216"/>
    <mergeCell ref="J289:J290"/>
    <mergeCell ref="K289:K290"/>
    <mergeCell ref="L289:L290"/>
    <mergeCell ref="M289:M290"/>
    <mergeCell ref="J291:J292"/>
    <mergeCell ref="K291:K292"/>
    <mergeCell ref="M291:M292"/>
    <mergeCell ref="L291:L292"/>
    <mergeCell ref="J293:L293"/>
    <mergeCell ref="J295:J296"/>
    <mergeCell ref="K295:K296"/>
    <mergeCell ref="L295:L296"/>
    <mergeCell ref="M295:M296"/>
    <mergeCell ref="J297:J298"/>
    <mergeCell ref="M297:M298"/>
    <mergeCell ref="K313:K314"/>
    <mergeCell ref="L313:L314"/>
    <mergeCell ref="J307:J308"/>
    <mergeCell ref="K307:K308"/>
    <mergeCell ref="J311:J312"/>
    <mergeCell ref="K311:K312"/>
    <mergeCell ref="L311:L312"/>
    <mergeCell ref="M311:M312"/>
    <mergeCell ref="M313:M314"/>
    <mergeCell ref="L317:L318"/>
    <mergeCell ref="M317:M318"/>
    <mergeCell ref="J313:J314"/>
    <mergeCell ref="J315:J316"/>
    <mergeCell ref="K315:K316"/>
    <mergeCell ref="L315:L316"/>
    <mergeCell ref="M315:M316"/>
    <mergeCell ref="K317:K318"/>
    <mergeCell ref="J319:L319"/>
    <mergeCell ref="L323:L324"/>
    <mergeCell ref="M323:M324"/>
    <mergeCell ref="J317:J318"/>
    <mergeCell ref="J321:J322"/>
    <mergeCell ref="K321:K322"/>
    <mergeCell ref="L321:L322"/>
    <mergeCell ref="M321:M322"/>
    <mergeCell ref="J323:J324"/>
    <mergeCell ref="K323:K324"/>
    <mergeCell ref="J325:J326"/>
    <mergeCell ref="K325:K326"/>
    <mergeCell ref="L325:L326"/>
    <mergeCell ref="M325:M326"/>
    <mergeCell ref="K327:K328"/>
    <mergeCell ref="L327:L328"/>
    <mergeCell ref="M327:M328"/>
    <mergeCell ref="J327:J328"/>
    <mergeCell ref="J329:J330"/>
    <mergeCell ref="K329:K330"/>
    <mergeCell ref="L329:L330"/>
    <mergeCell ref="M329:M330"/>
    <mergeCell ref="J331:J332"/>
    <mergeCell ref="K331:K332"/>
    <mergeCell ref="K335:K336"/>
    <mergeCell ref="L335:L336"/>
    <mergeCell ref="L331:L332"/>
    <mergeCell ref="M331:M332"/>
    <mergeCell ref="J333:J334"/>
    <mergeCell ref="K333:K334"/>
    <mergeCell ref="L333:L334"/>
    <mergeCell ref="M333:M334"/>
    <mergeCell ref="M335:M336"/>
    <mergeCell ref="L339:L340"/>
    <mergeCell ref="M339:M340"/>
    <mergeCell ref="J335:J336"/>
    <mergeCell ref="J337:J338"/>
    <mergeCell ref="K337:K338"/>
    <mergeCell ref="L337:L338"/>
    <mergeCell ref="M337:M338"/>
    <mergeCell ref="J339:J340"/>
    <mergeCell ref="K339:K340"/>
    <mergeCell ref="G385:G386"/>
    <mergeCell ref="G387:G388"/>
    <mergeCell ref="G389:G390"/>
    <mergeCell ref="G393:G394"/>
    <mergeCell ref="H393:H396"/>
    <mergeCell ref="G395:G396"/>
    <mergeCell ref="H373:H376"/>
    <mergeCell ref="H377:H380"/>
    <mergeCell ref="G379:G380"/>
    <mergeCell ref="G381:G382"/>
    <mergeCell ref="H381:H384"/>
    <mergeCell ref="G383:G384"/>
    <mergeCell ref="H385:H388"/>
    <mergeCell ref="L365:L366"/>
    <mergeCell ref="M365:M366"/>
    <mergeCell ref="J367:J368"/>
    <mergeCell ref="K367:K368"/>
    <mergeCell ref="L367:L368"/>
    <mergeCell ref="M367:M368"/>
    <mergeCell ref="M369:M370"/>
    <mergeCell ref="L373:L374"/>
    <mergeCell ref="M373:M374"/>
    <mergeCell ref="K375:K376"/>
    <mergeCell ref="L375:L376"/>
    <mergeCell ref="M375:M376"/>
    <mergeCell ref="J369:J370"/>
    <mergeCell ref="J371:L371"/>
    <mergeCell ref="H372:I372"/>
    <mergeCell ref="G373:G374"/>
    <mergeCell ref="K373:K374"/>
    <mergeCell ref="G375:G376"/>
    <mergeCell ref="G377:G378"/>
    <mergeCell ref="L377:L378"/>
    <mergeCell ref="J389:J390"/>
    <mergeCell ref="K389:K390"/>
    <mergeCell ref="L389:L390"/>
    <mergeCell ref="M389:M390"/>
    <mergeCell ref="K391:K392"/>
    <mergeCell ref="L391:L392"/>
    <mergeCell ref="M391:M392"/>
    <mergeCell ref="H389:H392"/>
    <mergeCell ref="G391:G392"/>
    <mergeCell ref="J391:J392"/>
    <mergeCell ref="J393:J394"/>
    <mergeCell ref="K393:K394"/>
    <mergeCell ref="L393:L394"/>
    <mergeCell ref="M393:M394"/>
    <mergeCell ref="K395:K396"/>
    <mergeCell ref="L395:L396"/>
    <mergeCell ref="M395:M396"/>
    <mergeCell ref="J373:J374"/>
    <mergeCell ref="J375:J376"/>
    <mergeCell ref="J379:J380"/>
    <mergeCell ref="J381:J382"/>
    <mergeCell ref="J383:J384"/>
    <mergeCell ref="J385:J386"/>
    <mergeCell ref="J387:J388"/>
    <mergeCell ref="J395:J396"/>
    <mergeCell ref="J341:J342"/>
    <mergeCell ref="K341:K342"/>
    <mergeCell ref="L341:L342"/>
    <mergeCell ref="M341:M342"/>
    <mergeCell ref="J343:J344"/>
    <mergeCell ref="K343:K344"/>
    <mergeCell ref="M343:M344"/>
    <mergeCell ref="L343:L344"/>
    <mergeCell ref="J345:L345"/>
    <mergeCell ref="J347:J348"/>
    <mergeCell ref="K347:K348"/>
    <mergeCell ref="L347:L348"/>
    <mergeCell ref="M347:M348"/>
    <mergeCell ref="J349:J350"/>
    <mergeCell ref="M349:M350"/>
    <mergeCell ref="K353:K354"/>
    <mergeCell ref="L353:L354"/>
    <mergeCell ref="K349:K350"/>
    <mergeCell ref="L349:L350"/>
    <mergeCell ref="J351:J352"/>
    <mergeCell ref="K351:K352"/>
    <mergeCell ref="L351:L352"/>
    <mergeCell ref="M351:M352"/>
    <mergeCell ref="M353:M354"/>
    <mergeCell ref="L357:L358"/>
    <mergeCell ref="M357:M358"/>
    <mergeCell ref="J353:J354"/>
    <mergeCell ref="J355:J356"/>
    <mergeCell ref="K355:K356"/>
    <mergeCell ref="L355:L356"/>
    <mergeCell ref="M355:M356"/>
    <mergeCell ref="J357:J358"/>
    <mergeCell ref="K357:K358"/>
    <mergeCell ref="J359:J360"/>
    <mergeCell ref="K359:K360"/>
    <mergeCell ref="L359:L360"/>
    <mergeCell ref="M359:M360"/>
    <mergeCell ref="K361:K362"/>
    <mergeCell ref="L361:L362"/>
    <mergeCell ref="M361:M362"/>
    <mergeCell ref="J361:J362"/>
    <mergeCell ref="J363:J364"/>
    <mergeCell ref="K363:K364"/>
    <mergeCell ref="L363:L364"/>
    <mergeCell ref="M363:M364"/>
    <mergeCell ref="J365:J366"/>
    <mergeCell ref="K365:K366"/>
    <mergeCell ref="J249:J250"/>
    <mergeCell ref="J251:J252"/>
    <mergeCell ref="J253:J254"/>
    <mergeCell ref="J255:J256"/>
    <mergeCell ref="J257:J258"/>
    <mergeCell ref="J259:J260"/>
    <mergeCell ref="J261:J262"/>
    <mergeCell ref="K277:K278"/>
    <mergeCell ref="L277:L278"/>
    <mergeCell ref="M277:M278"/>
    <mergeCell ref="K279:K280"/>
    <mergeCell ref="L279:L280"/>
    <mergeCell ref="M279:M280"/>
    <mergeCell ref="J279:J280"/>
    <mergeCell ref="J281:J282"/>
    <mergeCell ref="K281:K282"/>
    <mergeCell ref="L281:L282"/>
    <mergeCell ref="M281:M282"/>
    <mergeCell ref="K283:K284"/>
    <mergeCell ref="L283:L284"/>
    <mergeCell ref="M283:M284"/>
    <mergeCell ref="J263:J264"/>
    <mergeCell ref="J265:J266"/>
    <mergeCell ref="J269:J270"/>
    <mergeCell ref="J271:J272"/>
    <mergeCell ref="J273:J274"/>
    <mergeCell ref="J275:J276"/>
    <mergeCell ref="J277:J278"/>
    <mergeCell ref="L287:L288"/>
    <mergeCell ref="M287:M288"/>
    <mergeCell ref="J283:J284"/>
    <mergeCell ref="J285:J286"/>
    <mergeCell ref="K285:K286"/>
    <mergeCell ref="L285:L286"/>
    <mergeCell ref="M285:M286"/>
    <mergeCell ref="J287:J288"/>
    <mergeCell ref="K287:K288"/>
    <mergeCell ref="K369:K370"/>
    <mergeCell ref="L369:L370"/>
    <mergeCell ref="L381:L382"/>
    <mergeCell ref="M381:M382"/>
    <mergeCell ref="J377:J378"/>
    <mergeCell ref="K377:K378"/>
    <mergeCell ref="M377:M378"/>
    <mergeCell ref="K379:K380"/>
    <mergeCell ref="L379:L380"/>
    <mergeCell ref="M379:M380"/>
    <mergeCell ref="K381:K382"/>
    <mergeCell ref="L387:L388"/>
    <mergeCell ref="M387:M388"/>
    <mergeCell ref="K383:K384"/>
    <mergeCell ref="L383:L384"/>
    <mergeCell ref="M383:M384"/>
    <mergeCell ref="K385:K386"/>
    <mergeCell ref="L385:L386"/>
    <mergeCell ref="M385:M386"/>
    <mergeCell ref="K387:K38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6" width="3.25"/>
    <col customWidth="1" min="7" max="7" width="3.13"/>
    <col customWidth="1" min="8" max="8" width="13.88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95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96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97</v>
      </c>
      <c r="C9" s="65"/>
      <c r="D9" s="14"/>
      <c r="E9" s="66" t="s">
        <v>17</v>
      </c>
      <c r="F9" s="67">
        <v>0.7291666666666666</v>
      </c>
      <c r="G9" s="68"/>
      <c r="H9" s="69" t="s">
        <v>98</v>
      </c>
      <c r="I9" s="70" t="s">
        <v>99</v>
      </c>
      <c r="J9" s="71"/>
      <c r="K9" s="71"/>
      <c r="L9" s="71"/>
      <c r="M9" s="71"/>
      <c r="N9" s="72">
        <v>1.0</v>
      </c>
      <c r="O9" s="73" t="s">
        <v>99</v>
      </c>
      <c r="P9" s="74">
        <v>2.0</v>
      </c>
      <c r="Q9" s="75">
        <v>6.0</v>
      </c>
      <c r="R9" s="76">
        <f>0+63+63</f>
        <v>126</v>
      </c>
      <c r="S9" s="76">
        <f>0+26+41</f>
        <v>67</v>
      </c>
    </row>
    <row r="10" ht="48.75" customHeight="1">
      <c r="A10" s="63">
        <v>2.0</v>
      </c>
      <c r="B10" s="64" t="s">
        <v>100</v>
      </c>
      <c r="C10" s="65"/>
      <c r="D10" s="14"/>
      <c r="E10" s="33"/>
      <c r="F10" s="33"/>
      <c r="G10" s="68"/>
      <c r="H10" s="33"/>
      <c r="I10" s="70" t="s">
        <v>101</v>
      </c>
      <c r="J10" s="71"/>
      <c r="K10" s="71"/>
      <c r="L10" s="71"/>
      <c r="M10" s="71"/>
      <c r="N10" s="72">
        <v>2.0</v>
      </c>
      <c r="O10" s="73" t="s">
        <v>102</v>
      </c>
      <c r="P10" s="74">
        <v>2.0</v>
      </c>
      <c r="Q10" s="75">
        <v>6.0</v>
      </c>
      <c r="R10" s="76">
        <f>0+63+57</f>
        <v>120</v>
      </c>
      <c r="S10" s="76">
        <f>0+20+29</f>
        <v>49</v>
      </c>
    </row>
    <row r="11" ht="48.75" customHeight="1">
      <c r="A11" s="63">
        <v>3.0</v>
      </c>
      <c r="B11" s="64" t="s">
        <v>99</v>
      </c>
      <c r="C11" s="65"/>
      <c r="D11" s="14"/>
      <c r="E11" s="35" t="s">
        <v>32</v>
      </c>
      <c r="F11" s="36">
        <v>0.7291666666666666</v>
      </c>
      <c r="G11" s="77"/>
      <c r="H11" s="38" t="s">
        <v>103</v>
      </c>
      <c r="I11" s="64" t="s">
        <v>104</v>
      </c>
      <c r="J11" s="78"/>
      <c r="K11" s="78"/>
      <c r="L11" s="79"/>
      <c r="M11" s="78"/>
      <c r="N11" s="72">
        <v>3.0</v>
      </c>
      <c r="O11" s="73" t="s">
        <v>100</v>
      </c>
      <c r="P11" s="74">
        <v>2.0</v>
      </c>
      <c r="Q11" s="75">
        <v>5.0</v>
      </c>
      <c r="R11" s="76">
        <f>0+63+54</f>
        <v>117</v>
      </c>
      <c r="S11" s="76">
        <f>0+30+53</f>
        <v>83</v>
      </c>
    </row>
    <row r="12" ht="48.75" customHeight="1">
      <c r="A12" s="63">
        <v>4.0</v>
      </c>
      <c r="B12" s="64" t="s">
        <v>105</v>
      </c>
      <c r="C12" s="65"/>
      <c r="D12" s="14"/>
      <c r="E12" s="33"/>
      <c r="F12" s="33"/>
      <c r="G12" s="77"/>
      <c r="H12" s="33"/>
      <c r="I12" s="64" t="s">
        <v>106</v>
      </c>
      <c r="J12" s="78"/>
      <c r="K12" s="78"/>
      <c r="L12" s="79"/>
      <c r="M12" s="78"/>
      <c r="N12" s="72">
        <v>4.0</v>
      </c>
      <c r="O12" s="73" t="s">
        <v>107</v>
      </c>
      <c r="P12" s="74">
        <v>2.0</v>
      </c>
      <c r="Q12" s="75">
        <v>5.0</v>
      </c>
      <c r="R12" s="76">
        <f>0+63+52</f>
        <v>115</v>
      </c>
      <c r="S12" s="76">
        <f>0+25+43</f>
        <v>68</v>
      </c>
    </row>
    <row r="13" ht="48.75" customHeight="1">
      <c r="A13" s="63">
        <v>5.0</v>
      </c>
      <c r="B13" s="64" t="s">
        <v>108</v>
      </c>
      <c r="C13" s="65"/>
      <c r="D13" s="14"/>
      <c r="E13" s="66" t="s">
        <v>17</v>
      </c>
      <c r="F13" s="80">
        <v>0.7638888888888888</v>
      </c>
      <c r="G13" s="68"/>
      <c r="H13" s="69" t="s">
        <v>109</v>
      </c>
      <c r="I13" s="70" t="s">
        <v>97</v>
      </c>
      <c r="J13" s="71"/>
      <c r="K13" s="71"/>
      <c r="L13" s="71"/>
      <c r="M13" s="71"/>
      <c r="N13" s="72">
        <v>5.0</v>
      </c>
      <c r="O13" s="73" t="s">
        <v>101</v>
      </c>
      <c r="P13" s="74">
        <v>1.0</v>
      </c>
      <c r="Q13" s="75">
        <v>4.0</v>
      </c>
      <c r="R13" s="76">
        <f>0+57+43</f>
        <v>100</v>
      </c>
      <c r="S13" s="76">
        <f>0+18+52</f>
        <v>70</v>
      </c>
    </row>
    <row r="14" ht="48.75" customHeight="1">
      <c r="A14" s="63">
        <v>6.0</v>
      </c>
      <c r="B14" s="64" t="s">
        <v>104</v>
      </c>
      <c r="C14" s="65"/>
      <c r="D14" s="14"/>
      <c r="E14" s="33"/>
      <c r="F14" s="33"/>
      <c r="G14" s="68"/>
      <c r="H14" s="33"/>
      <c r="I14" s="70" t="s">
        <v>108</v>
      </c>
      <c r="J14" s="71"/>
      <c r="K14" s="71"/>
      <c r="L14" s="71"/>
      <c r="M14" s="71"/>
      <c r="N14" s="72">
        <v>6.0</v>
      </c>
      <c r="O14" s="73" t="s">
        <v>110</v>
      </c>
      <c r="P14" s="74">
        <v>1.0</v>
      </c>
      <c r="Q14" s="75">
        <v>4.0</v>
      </c>
      <c r="R14" s="76">
        <f>0+40+57</f>
        <v>97</v>
      </c>
      <c r="S14" s="76">
        <f>0+55+35</f>
        <v>90</v>
      </c>
    </row>
    <row r="15" ht="48.75" customHeight="1">
      <c r="A15" s="63">
        <v>7.0</v>
      </c>
      <c r="B15" s="64" t="s">
        <v>101</v>
      </c>
      <c r="C15" s="65"/>
      <c r="D15" s="14"/>
      <c r="E15" s="35" t="s">
        <v>32</v>
      </c>
      <c r="F15" s="36">
        <v>0.7638888888888888</v>
      </c>
      <c r="G15" s="77"/>
      <c r="H15" s="38" t="s">
        <v>111</v>
      </c>
      <c r="I15" s="64" t="s">
        <v>112</v>
      </c>
      <c r="J15" s="78"/>
      <c r="K15" s="78"/>
      <c r="L15" s="78"/>
      <c r="M15" s="78"/>
      <c r="N15" s="72">
        <v>7.0</v>
      </c>
      <c r="O15" s="73" t="s">
        <v>108</v>
      </c>
      <c r="P15" s="74">
        <v>1.0</v>
      </c>
      <c r="Q15" s="75">
        <v>3.0</v>
      </c>
      <c r="R15" s="76">
        <f>0+25+63</f>
        <v>88</v>
      </c>
      <c r="S15" s="76">
        <f>0+63+43</f>
        <v>106</v>
      </c>
    </row>
    <row r="16" ht="48.75" customHeight="1">
      <c r="A16" s="63">
        <v>8.0</v>
      </c>
      <c r="B16" s="64" t="s">
        <v>113</v>
      </c>
      <c r="C16" s="65"/>
      <c r="D16" s="14"/>
      <c r="E16" s="33"/>
      <c r="F16" s="33"/>
      <c r="G16" s="77"/>
      <c r="H16" s="33"/>
      <c r="I16" s="64" t="s">
        <v>114</v>
      </c>
      <c r="J16" s="78"/>
      <c r="K16" s="78"/>
      <c r="L16" s="78"/>
      <c r="M16" s="78"/>
      <c r="N16" s="72">
        <v>8.0</v>
      </c>
      <c r="O16" s="73" t="s">
        <v>97</v>
      </c>
      <c r="P16" s="74">
        <v>1.0</v>
      </c>
      <c r="Q16" s="75">
        <v>3.0</v>
      </c>
      <c r="R16" s="76">
        <f>0+26+57</f>
        <v>83</v>
      </c>
      <c r="S16" s="76">
        <f>0+63+48</f>
        <v>111</v>
      </c>
    </row>
    <row r="17" ht="48.75" customHeight="1">
      <c r="A17" s="63">
        <v>9.0</v>
      </c>
      <c r="B17" s="64" t="s">
        <v>106</v>
      </c>
      <c r="C17" s="65"/>
      <c r="D17" s="14"/>
      <c r="E17" s="66" t="s">
        <v>17</v>
      </c>
      <c r="F17" s="80">
        <v>0.7986111111111112</v>
      </c>
      <c r="G17" s="68"/>
      <c r="H17" s="69" t="s">
        <v>115</v>
      </c>
      <c r="I17" s="70" t="s">
        <v>100</v>
      </c>
      <c r="J17" s="71"/>
      <c r="K17" s="71"/>
      <c r="L17" s="71"/>
      <c r="M17" s="71"/>
      <c r="N17" s="72">
        <v>9.0</v>
      </c>
      <c r="O17" s="73" t="s">
        <v>106</v>
      </c>
      <c r="P17" s="74">
        <v>1.0</v>
      </c>
      <c r="Q17" s="75">
        <v>2.0</v>
      </c>
      <c r="R17" s="76">
        <f>0+55+43</f>
        <v>98</v>
      </c>
      <c r="S17" s="76">
        <f>0+40+63</f>
        <v>103</v>
      </c>
    </row>
    <row r="18" ht="48.75" customHeight="1">
      <c r="A18" s="63">
        <v>10.0</v>
      </c>
      <c r="B18" s="64" t="s">
        <v>112</v>
      </c>
      <c r="C18" s="65"/>
      <c r="D18" s="14"/>
      <c r="E18" s="33"/>
      <c r="F18" s="33"/>
      <c r="G18" s="68"/>
      <c r="H18" s="33"/>
      <c r="I18" s="70" t="s">
        <v>102</v>
      </c>
      <c r="J18" s="71"/>
      <c r="K18" s="71"/>
      <c r="L18" s="71"/>
      <c r="M18" s="71"/>
      <c r="N18" s="72">
        <v>10.0</v>
      </c>
      <c r="O18" s="73" t="s">
        <v>104</v>
      </c>
      <c r="P18" s="74">
        <v>1.0</v>
      </c>
      <c r="Q18" s="75">
        <v>2.0</v>
      </c>
      <c r="R18" s="76">
        <f>0+51+41</f>
        <v>92</v>
      </c>
      <c r="S18" s="76">
        <f>0+38+63</f>
        <v>101</v>
      </c>
    </row>
    <row r="19" ht="48.75" customHeight="1">
      <c r="A19" s="63">
        <v>11.0</v>
      </c>
      <c r="B19" s="64" t="s">
        <v>107</v>
      </c>
      <c r="C19" s="65"/>
      <c r="D19" s="14"/>
      <c r="E19" s="35" t="s">
        <v>32</v>
      </c>
      <c r="F19" s="36">
        <v>0.7986111111111112</v>
      </c>
      <c r="G19" s="77"/>
      <c r="H19" s="38" t="s">
        <v>116</v>
      </c>
      <c r="I19" s="64" t="s">
        <v>107</v>
      </c>
      <c r="J19" s="78"/>
      <c r="K19" s="78"/>
      <c r="L19" s="78"/>
      <c r="M19" s="78"/>
      <c r="N19" s="72">
        <v>11.0</v>
      </c>
      <c r="O19" s="73" t="s">
        <v>112</v>
      </c>
      <c r="P19" s="74">
        <v>0.0</v>
      </c>
      <c r="Q19" s="75">
        <v>1.0</v>
      </c>
      <c r="R19" s="76">
        <f>0+18+53</f>
        <v>71</v>
      </c>
      <c r="S19" s="76">
        <f>0+57+54</f>
        <v>111</v>
      </c>
    </row>
    <row r="20" ht="48.75" customHeight="1">
      <c r="A20" s="63">
        <v>12.0</v>
      </c>
      <c r="B20" s="64" t="s">
        <v>114</v>
      </c>
      <c r="C20" s="65"/>
      <c r="D20" s="14"/>
      <c r="E20" s="33"/>
      <c r="F20" s="33"/>
      <c r="G20" s="77"/>
      <c r="H20" s="33"/>
      <c r="I20" s="64" t="s">
        <v>110</v>
      </c>
      <c r="J20" s="78"/>
      <c r="K20" s="78"/>
      <c r="L20" s="78"/>
      <c r="M20" s="78"/>
      <c r="N20" s="72">
        <v>12.0</v>
      </c>
      <c r="O20" s="73" t="s">
        <v>114</v>
      </c>
      <c r="P20" s="74">
        <v>0.0</v>
      </c>
      <c r="Q20" s="75">
        <v>1.0</v>
      </c>
      <c r="R20" s="76">
        <f>0+38+29</f>
        <v>67</v>
      </c>
      <c r="S20" s="76">
        <f>0+51+57</f>
        <v>108</v>
      </c>
    </row>
    <row r="21" ht="48.75" customHeight="1">
      <c r="A21" s="63">
        <v>13.0</v>
      </c>
      <c r="B21" s="64" t="s">
        <v>110</v>
      </c>
      <c r="C21" s="65"/>
      <c r="D21" s="14"/>
      <c r="E21" s="66" t="s">
        <v>17</v>
      </c>
      <c r="F21" s="80">
        <v>0.8333333333333334</v>
      </c>
      <c r="G21" s="68"/>
      <c r="H21" s="69" t="s">
        <v>117</v>
      </c>
      <c r="I21" s="70" t="s">
        <v>105</v>
      </c>
      <c r="J21" s="71"/>
      <c r="K21" s="71"/>
      <c r="L21" s="71"/>
      <c r="M21" s="71"/>
      <c r="N21" s="72">
        <v>13.0</v>
      </c>
      <c r="O21" s="73" t="s">
        <v>105</v>
      </c>
      <c r="P21" s="74">
        <v>0.0</v>
      </c>
      <c r="Q21" s="75">
        <v>0.0</v>
      </c>
      <c r="R21" s="76">
        <f>0+20+48</f>
        <v>68</v>
      </c>
      <c r="S21" s="76">
        <f t="shared" ref="S21:S22" si="1">0+63+57</f>
        <v>120</v>
      </c>
    </row>
    <row r="22" ht="48.75" customHeight="1">
      <c r="A22" s="63">
        <v>14.0</v>
      </c>
      <c r="B22" s="64" t="s">
        <v>102</v>
      </c>
      <c r="C22" s="65"/>
      <c r="D22" s="14"/>
      <c r="E22" s="33"/>
      <c r="F22" s="33"/>
      <c r="G22" s="68"/>
      <c r="H22" s="33"/>
      <c r="I22" s="70" t="s">
        <v>113</v>
      </c>
      <c r="J22" s="71"/>
      <c r="K22" s="71"/>
      <c r="L22" s="71"/>
      <c r="M22" s="71"/>
      <c r="N22" s="72">
        <v>14.0</v>
      </c>
      <c r="O22" s="73" t="s">
        <v>113</v>
      </c>
      <c r="P22" s="74">
        <v>0.0</v>
      </c>
      <c r="Q22" s="75">
        <v>0.0</v>
      </c>
      <c r="R22" s="76">
        <f>0+30+35</f>
        <v>65</v>
      </c>
      <c r="S22" s="76">
        <f t="shared" si="1"/>
        <v>120</v>
      </c>
    </row>
    <row r="23" ht="48.75" customHeight="1">
      <c r="A23" s="8"/>
      <c r="B23" s="8"/>
      <c r="C23" s="8"/>
      <c r="D23" s="8"/>
      <c r="E23" s="35" t="s">
        <v>32</v>
      </c>
      <c r="F23" s="36">
        <v>0.8333333333333334</v>
      </c>
      <c r="G23" s="77"/>
      <c r="H23" s="38"/>
      <c r="I23" s="64"/>
      <c r="J23" s="78"/>
      <c r="K23" s="78"/>
      <c r="L23" s="78"/>
      <c r="M23" s="78"/>
      <c r="N23" s="46"/>
    </row>
    <row r="24" ht="48.75" customHeight="1">
      <c r="A24" s="8"/>
      <c r="B24" s="8"/>
      <c r="C24" s="8"/>
      <c r="D24" s="8"/>
      <c r="E24" s="33"/>
      <c r="F24" s="33"/>
      <c r="G24" s="77"/>
      <c r="H24" s="33"/>
      <c r="I24" s="64"/>
      <c r="J24" s="78"/>
      <c r="K24" s="78"/>
      <c r="L24" s="78"/>
      <c r="M24" s="78"/>
      <c r="N24" s="46"/>
    </row>
    <row r="25" ht="48.75" customHeight="1"/>
    <row r="26" ht="48.75" customHeight="1"/>
    <row r="27" ht="48.75" customHeight="1"/>
    <row r="28" ht="48.75" customHeight="1"/>
    <row r="29" ht="48.75" customHeight="1"/>
    <row r="30" ht="48.75" customHeight="1"/>
    <row r="31" ht="48.75" customHeight="1"/>
    <row r="32" ht="48.75" customHeight="1"/>
    <row r="33" ht="48.75" customHeight="1"/>
    <row r="34" ht="48.75" customHeight="1"/>
    <row r="35" ht="48.75" customHeight="1"/>
    <row r="36" ht="48.75" customHeight="1"/>
  </sheetData>
  <mergeCells count="42"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12:D12"/>
    <mergeCell ref="C16:D16"/>
    <mergeCell ref="C17:D17"/>
    <mergeCell ref="C19:D19"/>
    <mergeCell ref="C20:D20"/>
    <mergeCell ref="C21:D21"/>
    <mergeCell ref="C22:D22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21:E22"/>
    <mergeCell ref="F21:F22"/>
    <mergeCell ref="H21:H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5.63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47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95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118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97</v>
      </c>
      <c r="C9" s="65"/>
      <c r="D9" s="14"/>
      <c r="E9" s="22" t="s">
        <v>17</v>
      </c>
      <c r="F9" s="81">
        <v>0.7291666666666666</v>
      </c>
      <c r="G9" s="82">
        <v>0.0</v>
      </c>
      <c r="H9" s="25" t="s">
        <v>119</v>
      </c>
      <c r="I9" s="61" t="s">
        <v>97</v>
      </c>
      <c r="J9" s="83">
        <v>5.0</v>
      </c>
      <c r="K9" s="83">
        <v>7.0</v>
      </c>
      <c r="L9" s="83">
        <v>14.0</v>
      </c>
      <c r="M9" s="83">
        <v>0.0</v>
      </c>
      <c r="N9" s="72">
        <v>1.0</v>
      </c>
      <c r="O9" s="73" t="s">
        <v>99</v>
      </c>
      <c r="P9" s="74">
        <v>2.0</v>
      </c>
      <c r="Q9" s="75">
        <v>6.0</v>
      </c>
      <c r="R9" s="76">
        <f>0+63+63</f>
        <v>126</v>
      </c>
      <c r="S9" s="76">
        <f>0+26+41</f>
        <v>67</v>
      </c>
    </row>
    <row r="10" ht="48.75" customHeight="1">
      <c r="A10" s="63">
        <v>2.0</v>
      </c>
      <c r="B10" s="64" t="s">
        <v>100</v>
      </c>
      <c r="C10" s="65"/>
      <c r="D10" s="14"/>
      <c r="E10" s="33"/>
      <c r="F10" s="33"/>
      <c r="G10" s="82">
        <v>1.0</v>
      </c>
      <c r="H10" s="33"/>
      <c r="I10" s="61" t="s">
        <v>99</v>
      </c>
      <c r="J10" s="83">
        <v>21.0</v>
      </c>
      <c r="K10" s="83">
        <v>21.0</v>
      </c>
      <c r="L10" s="83">
        <v>21.0</v>
      </c>
      <c r="M10" s="83">
        <v>3.0</v>
      </c>
      <c r="N10" s="72">
        <v>2.0</v>
      </c>
      <c r="O10" s="73" t="s">
        <v>102</v>
      </c>
      <c r="P10" s="74">
        <v>2.0</v>
      </c>
      <c r="Q10" s="75">
        <v>6.0</v>
      </c>
      <c r="R10" s="76">
        <f>0+63+57</f>
        <v>120</v>
      </c>
      <c r="S10" s="76">
        <f>0+20+29</f>
        <v>49</v>
      </c>
    </row>
    <row r="11" ht="48.75" customHeight="1">
      <c r="A11" s="63">
        <v>3.0</v>
      </c>
      <c r="B11" s="64" t="s">
        <v>99</v>
      </c>
      <c r="C11" s="65"/>
      <c r="D11" s="14"/>
      <c r="E11" s="35" t="s">
        <v>32</v>
      </c>
      <c r="F11" s="36">
        <v>0.7291666666666666</v>
      </c>
      <c r="G11" s="77">
        <v>1.0</v>
      </c>
      <c r="H11" s="38" t="s">
        <v>120</v>
      </c>
      <c r="I11" s="64" t="s">
        <v>104</v>
      </c>
      <c r="J11" s="78">
        <v>15.0</v>
      </c>
      <c r="K11" s="78">
        <v>21.0</v>
      </c>
      <c r="L11" s="79">
        <v>15.0</v>
      </c>
      <c r="M11" s="78">
        <v>2.0</v>
      </c>
      <c r="N11" s="72">
        <v>3.0</v>
      </c>
      <c r="O11" s="73" t="s">
        <v>100</v>
      </c>
      <c r="P11" s="74">
        <v>2.0</v>
      </c>
      <c r="Q11" s="75">
        <v>5.0</v>
      </c>
      <c r="R11" s="76">
        <f>0+63+54</f>
        <v>117</v>
      </c>
      <c r="S11" s="76">
        <f>0+30+53</f>
        <v>83</v>
      </c>
    </row>
    <row r="12" ht="48.75" customHeight="1">
      <c r="A12" s="63">
        <v>4.0</v>
      </c>
      <c r="B12" s="64" t="s">
        <v>105</v>
      </c>
      <c r="C12" s="65"/>
      <c r="D12" s="14"/>
      <c r="E12" s="33"/>
      <c r="F12" s="33"/>
      <c r="G12" s="77">
        <v>0.0</v>
      </c>
      <c r="H12" s="33"/>
      <c r="I12" s="64" t="s">
        <v>114</v>
      </c>
      <c r="J12" s="78">
        <v>21.0</v>
      </c>
      <c r="K12" s="78">
        <v>10.0</v>
      </c>
      <c r="L12" s="79">
        <v>7.0</v>
      </c>
      <c r="M12" s="78">
        <v>1.0</v>
      </c>
      <c r="N12" s="72">
        <v>4.0</v>
      </c>
      <c r="O12" s="73" t="s">
        <v>107</v>
      </c>
      <c r="P12" s="74">
        <v>2.0</v>
      </c>
      <c r="Q12" s="75">
        <v>5.0</v>
      </c>
      <c r="R12" s="76">
        <f>0+63+52</f>
        <v>115</v>
      </c>
      <c r="S12" s="76">
        <f>0+25+43</f>
        <v>68</v>
      </c>
    </row>
    <row r="13" ht="48.75" customHeight="1">
      <c r="A13" s="63">
        <v>5.0</v>
      </c>
      <c r="B13" s="64" t="s">
        <v>108</v>
      </c>
      <c r="C13" s="65"/>
      <c r="D13" s="14"/>
      <c r="E13" s="22" t="s">
        <v>17</v>
      </c>
      <c r="F13" s="23">
        <v>0.7638888888888888</v>
      </c>
      <c r="G13" s="82">
        <v>0.0</v>
      </c>
      <c r="H13" s="25" t="s">
        <v>121</v>
      </c>
      <c r="I13" s="61" t="s">
        <v>105</v>
      </c>
      <c r="J13" s="83">
        <v>9.0</v>
      </c>
      <c r="K13" s="83">
        <v>2.0</v>
      </c>
      <c r="L13" s="83">
        <v>9.0</v>
      </c>
      <c r="M13" s="83">
        <v>0.0</v>
      </c>
      <c r="N13" s="72">
        <v>5.0</v>
      </c>
      <c r="O13" s="73" t="s">
        <v>101</v>
      </c>
      <c r="P13" s="74">
        <v>1.0</v>
      </c>
      <c r="Q13" s="75">
        <v>4.0</v>
      </c>
      <c r="R13" s="76">
        <f>0+57+43</f>
        <v>100</v>
      </c>
      <c r="S13" s="76">
        <f>0+18+52</f>
        <v>70</v>
      </c>
    </row>
    <row r="14" ht="48.75" customHeight="1">
      <c r="A14" s="63">
        <v>6.0</v>
      </c>
      <c r="B14" s="64" t="s">
        <v>104</v>
      </c>
      <c r="C14" s="65"/>
      <c r="D14" s="14"/>
      <c r="E14" s="33"/>
      <c r="F14" s="33"/>
      <c r="G14" s="82">
        <v>1.0</v>
      </c>
      <c r="H14" s="33"/>
      <c r="I14" s="61" t="s">
        <v>102</v>
      </c>
      <c r="J14" s="83">
        <v>21.0</v>
      </c>
      <c r="K14" s="83">
        <v>21.0</v>
      </c>
      <c r="L14" s="83">
        <v>21.0</v>
      </c>
      <c r="M14" s="83">
        <v>3.0</v>
      </c>
      <c r="N14" s="72">
        <v>6.0</v>
      </c>
      <c r="O14" s="73" t="s">
        <v>110</v>
      </c>
      <c r="P14" s="74">
        <v>1.0</v>
      </c>
      <c r="Q14" s="75">
        <v>4.0</v>
      </c>
      <c r="R14" s="76">
        <f>0+40+57</f>
        <v>97</v>
      </c>
      <c r="S14" s="76">
        <f>0+55+35</f>
        <v>90</v>
      </c>
      <c r="V14" s="48" t="s">
        <v>0</v>
      </c>
    </row>
    <row r="15" ht="48.75" customHeight="1">
      <c r="A15" s="63">
        <v>7.0</v>
      </c>
      <c r="B15" s="64" t="s">
        <v>101</v>
      </c>
      <c r="C15" s="65"/>
      <c r="D15" s="14"/>
      <c r="E15" s="35" t="s">
        <v>32</v>
      </c>
      <c r="F15" s="36">
        <v>0.7638888888888888</v>
      </c>
      <c r="G15" s="77">
        <v>1.0</v>
      </c>
      <c r="H15" s="38" t="s">
        <v>122</v>
      </c>
      <c r="I15" s="64" t="s">
        <v>101</v>
      </c>
      <c r="J15" s="78">
        <v>21.0</v>
      </c>
      <c r="K15" s="78">
        <v>21.0</v>
      </c>
      <c r="L15" s="78">
        <v>15.0</v>
      </c>
      <c r="M15" s="78">
        <v>3.0</v>
      </c>
      <c r="N15" s="72">
        <v>7.0</v>
      </c>
      <c r="O15" s="73" t="s">
        <v>108</v>
      </c>
      <c r="P15" s="74">
        <v>1.0</v>
      </c>
      <c r="Q15" s="75">
        <v>3.0</v>
      </c>
      <c r="R15" s="76">
        <f>0+25+63</f>
        <v>88</v>
      </c>
      <c r="S15" s="76">
        <f>0+63+43</f>
        <v>106</v>
      </c>
    </row>
    <row r="16" ht="48.75" customHeight="1">
      <c r="A16" s="63">
        <v>8.0</v>
      </c>
      <c r="B16" s="64" t="s">
        <v>113</v>
      </c>
      <c r="C16" s="65"/>
      <c r="D16" s="14"/>
      <c r="E16" s="33"/>
      <c r="F16" s="33"/>
      <c r="G16" s="77">
        <v>0.0</v>
      </c>
      <c r="H16" s="33"/>
      <c r="I16" s="64" t="s">
        <v>112</v>
      </c>
      <c r="J16" s="78">
        <v>4.0</v>
      </c>
      <c r="K16" s="78">
        <v>9.0</v>
      </c>
      <c r="L16" s="78">
        <v>8.0</v>
      </c>
      <c r="M16" s="78">
        <v>0.0</v>
      </c>
      <c r="N16" s="72">
        <v>8.0</v>
      </c>
      <c r="O16" s="73" t="s">
        <v>97</v>
      </c>
      <c r="P16" s="74">
        <v>1.0</v>
      </c>
      <c r="Q16" s="75">
        <v>3.0</v>
      </c>
      <c r="R16" s="76">
        <f>0+26+57</f>
        <v>83</v>
      </c>
      <c r="S16" s="76">
        <f>0+63+48</f>
        <v>111</v>
      </c>
    </row>
    <row r="17" ht="48.75" customHeight="1">
      <c r="A17" s="63">
        <v>9.0</v>
      </c>
      <c r="B17" s="64" t="s">
        <v>106</v>
      </c>
      <c r="C17" s="65"/>
      <c r="D17" s="14"/>
      <c r="E17" s="22" t="s">
        <v>17</v>
      </c>
      <c r="F17" s="23">
        <v>0.7986111111111112</v>
      </c>
      <c r="G17" s="82">
        <v>0.0</v>
      </c>
      <c r="H17" s="25" t="s">
        <v>123</v>
      </c>
      <c r="I17" s="61" t="s">
        <v>108</v>
      </c>
      <c r="J17" s="83">
        <v>4.0</v>
      </c>
      <c r="K17" s="83">
        <v>8.0</v>
      </c>
      <c r="L17" s="83">
        <v>13.0</v>
      </c>
      <c r="M17" s="83">
        <v>0.0</v>
      </c>
      <c r="N17" s="72">
        <v>9.0</v>
      </c>
      <c r="O17" s="73" t="s">
        <v>106</v>
      </c>
      <c r="P17" s="74">
        <v>1.0</v>
      </c>
      <c r="Q17" s="75">
        <v>2.0</v>
      </c>
      <c r="R17" s="76">
        <f>0+55+43</f>
        <v>98</v>
      </c>
      <c r="S17" s="76">
        <f>0+40+63</f>
        <v>103</v>
      </c>
    </row>
    <row r="18" ht="48.75" customHeight="1">
      <c r="A18" s="63">
        <v>10.0</v>
      </c>
      <c r="B18" s="64" t="s">
        <v>112</v>
      </c>
      <c r="C18" s="65"/>
      <c r="D18" s="14"/>
      <c r="E18" s="33"/>
      <c r="F18" s="33"/>
      <c r="G18" s="82">
        <v>1.0</v>
      </c>
      <c r="H18" s="33"/>
      <c r="I18" s="61" t="s">
        <v>107</v>
      </c>
      <c r="J18" s="83">
        <v>21.0</v>
      </c>
      <c r="K18" s="83">
        <v>21.0</v>
      </c>
      <c r="L18" s="83">
        <v>21.0</v>
      </c>
      <c r="M18" s="83">
        <v>3.0</v>
      </c>
      <c r="N18" s="72">
        <v>10.0</v>
      </c>
      <c r="O18" s="73" t="s">
        <v>104</v>
      </c>
      <c r="P18" s="74">
        <v>1.0</v>
      </c>
      <c r="Q18" s="75">
        <v>2.0</v>
      </c>
      <c r="R18" s="76">
        <f>0+51+41</f>
        <v>92</v>
      </c>
      <c r="S18" s="76">
        <f>0+38+63</f>
        <v>101</v>
      </c>
      <c r="T18" s="47" t="s">
        <v>0</v>
      </c>
    </row>
    <row r="19" ht="48.75" customHeight="1">
      <c r="A19" s="63">
        <v>11.0</v>
      </c>
      <c r="B19" s="64" t="s">
        <v>107</v>
      </c>
      <c r="C19" s="65"/>
      <c r="D19" s="14"/>
      <c r="E19" s="35" t="s">
        <v>32</v>
      </c>
      <c r="F19" s="36">
        <v>0.7986111111111112</v>
      </c>
      <c r="G19" s="77">
        <v>1.0</v>
      </c>
      <c r="H19" s="38" t="s">
        <v>124</v>
      </c>
      <c r="I19" s="64" t="s">
        <v>106</v>
      </c>
      <c r="J19" s="78">
        <v>21.0</v>
      </c>
      <c r="K19" s="78">
        <v>19.0</v>
      </c>
      <c r="L19" s="78">
        <v>15.0</v>
      </c>
      <c r="M19" s="78">
        <v>2.0</v>
      </c>
      <c r="N19" s="72">
        <v>11.0</v>
      </c>
      <c r="O19" s="73" t="s">
        <v>112</v>
      </c>
      <c r="P19" s="74">
        <v>0.0</v>
      </c>
      <c r="Q19" s="75">
        <v>1.0</v>
      </c>
      <c r="R19" s="76">
        <f>0+18+53</f>
        <v>71</v>
      </c>
      <c r="S19" s="76">
        <f>0+57+54</f>
        <v>111</v>
      </c>
    </row>
    <row r="20" ht="48.75" customHeight="1">
      <c r="A20" s="63">
        <v>12.0</v>
      </c>
      <c r="B20" s="64" t="s">
        <v>114</v>
      </c>
      <c r="C20" s="65"/>
      <c r="D20" s="14"/>
      <c r="E20" s="33"/>
      <c r="F20" s="33"/>
      <c r="G20" s="77">
        <v>0.0</v>
      </c>
      <c r="H20" s="33"/>
      <c r="I20" s="64" t="s">
        <v>110</v>
      </c>
      <c r="J20" s="78">
        <v>11.0</v>
      </c>
      <c r="K20" s="78">
        <v>21.0</v>
      </c>
      <c r="L20" s="78">
        <v>8.0</v>
      </c>
      <c r="M20" s="78">
        <v>1.0</v>
      </c>
      <c r="N20" s="72">
        <v>12.0</v>
      </c>
      <c r="O20" s="73" t="s">
        <v>114</v>
      </c>
      <c r="P20" s="74">
        <v>0.0</v>
      </c>
      <c r="Q20" s="75">
        <v>1.0</v>
      </c>
      <c r="R20" s="76">
        <f>0+38+29</f>
        <v>67</v>
      </c>
      <c r="S20" s="76">
        <f>0+51+57</f>
        <v>108</v>
      </c>
    </row>
    <row r="21" ht="48.75" customHeight="1">
      <c r="A21" s="63">
        <v>13.0</v>
      </c>
      <c r="B21" s="64" t="s">
        <v>110</v>
      </c>
      <c r="C21" s="65"/>
      <c r="D21" s="14"/>
      <c r="E21" s="22" t="s">
        <v>17</v>
      </c>
      <c r="F21" s="23">
        <v>0.8333333333333334</v>
      </c>
      <c r="G21" s="82">
        <v>1.0</v>
      </c>
      <c r="H21" s="25" t="s">
        <v>125</v>
      </c>
      <c r="I21" s="61" t="s">
        <v>100</v>
      </c>
      <c r="J21" s="83">
        <v>21.0</v>
      </c>
      <c r="K21" s="83">
        <v>21.0</v>
      </c>
      <c r="L21" s="83">
        <v>21.0</v>
      </c>
      <c r="M21" s="83">
        <v>3.0</v>
      </c>
      <c r="N21" s="72">
        <v>13.0</v>
      </c>
      <c r="O21" s="73" t="s">
        <v>105</v>
      </c>
      <c r="P21" s="74">
        <v>0.0</v>
      </c>
      <c r="Q21" s="75">
        <v>0.0</v>
      </c>
      <c r="R21" s="76">
        <f>0+20+48</f>
        <v>68</v>
      </c>
      <c r="S21" s="76">
        <f t="shared" ref="S21:S22" si="1">0+63+57</f>
        <v>120</v>
      </c>
    </row>
    <row r="22" ht="48.75" customHeight="1">
      <c r="A22" s="63">
        <v>14.0</v>
      </c>
      <c r="B22" s="64" t="s">
        <v>102</v>
      </c>
      <c r="C22" s="65"/>
      <c r="D22" s="14"/>
      <c r="E22" s="33"/>
      <c r="F22" s="33"/>
      <c r="G22" s="82">
        <v>0.0</v>
      </c>
      <c r="H22" s="33"/>
      <c r="I22" s="61" t="s">
        <v>113</v>
      </c>
      <c r="J22" s="83">
        <v>13.0</v>
      </c>
      <c r="K22" s="83">
        <v>7.0</v>
      </c>
      <c r="L22" s="83">
        <v>10.0</v>
      </c>
      <c r="M22" s="83">
        <v>0.0</v>
      </c>
      <c r="N22" s="72">
        <v>14.0</v>
      </c>
      <c r="O22" s="73" t="s">
        <v>113</v>
      </c>
      <c r="P22" s="74">
        <v>0.0</v>
      </c>
      <c r="Q22" s="75">
        <v>0.0</v>
      </c>
      <c r="R22" s="76">
        <f>0+30+35</f>
        <v>65</v>
      </c>
      <c r="S22" s="76">
        <f t="shared" si="1"/>
        <v>120</v>
      </c>
      <c r="T22" s="47" t="s">
        <v>0</v>
      </c>
    </row>
    <row r="23" ht="48.75" customHeight="1">
      <c r="A23" s="8"/>
      <c r="B23" s="8"/>
      <c r="C23" s="8"/>
      <c r="D23" s="8"/>
      <c r="E23" s="35" t="s">
        <v>32</v>
      </c>
      <c r="F23" s="36">
        <v>0.8333333333333334</v>
      </c>
      <c r="G23" s="77"/>
      <c r="H23" s="38"/>
      <c r="I23" s="64"/>
      <c r="J23" s="78"/>
      <c r="K23" s="78"/>
      <c r="L23" s="78"/>
      <c r="M23" s="78"/>
      <c r="N23" s="46"/>
    </row>
    <row r="24" ht="48.75" customHeight="1">
      <c r="A24" s="8"/>
      <c r="B24" s="8"/>
      <c r="C24" s="8"/>
      <c r="D24" s="8"/>
      <c r="E24" s="33"/>
      <c r="F24" s="33"/>
      <c r="G24" s="77"/>
      <c r="H24" s="33"/>
      <c r="I24" s="64"/>
      <c r="J24" s="78"/>
      <c r="K24" s="78"/>
      <c r="L24" s="78"/>
      <c r="M24" s="78"/>
      <c r="N24" s="46"/>
    </row>
    <row r="25" ht="48.75" customHeight="1">
      <c r="A25" s="8"/>
      <c r="B25" s="8"/>
      <c r="C25" s="8"/>
      <c r="D25" s="8"/>
      <c r="E25" s="8"/>
      <c r="F25" s="8"/>
      <c r="G25" s="8"/>
      <c r="H25" s="8"/>
      <c r="I25" s="9"/>
      <c r="J25" s="10" t="s">
        <v>2</v>
      </c>
      <c r="M25" s="9"/>
      <c r="N25" s="9"/>
    </row>
    <row r="26" ht="48.75" customHeight="1">
      <c r="A26" s="11" t="s">
        <v>3</v>
      </c>
      <c r="B26" s="11" t="s">
        <v>4</v>
      </c>
      <c r="C26" s="11" t="s">
        <v>5</v>
      </c>
      <c r="E26" s="9"/>
      <c r="F26" s="9"/>
      <c r="G26" s="12" t="s">
        <v>6</v>
      </c>
      <c r="H26" s="13" t="s">
        <v>126</v>
      </c>
      <c r="I26" s="14"/>
      <c r="J26" s="15">
        <v>1.0</v>
      </c>
      <c r="K26" s="15">
        <v>2.0</v>
      </c>
      <c r="L26" s="15">
        <v>3.0</v>
      </c>
      <c r="M26" s="12" t="s">
        <v>8</v>
      </c>
      <c r="N26" s="16" t="s">
        <v>9</v>
      </c>
      <c r="O26" s="16" t="s">
        <v>10</v>
      </c>
      <c r="P26" s="17" t="s">
        <v>11</v>
      </c>
      <c r="Q26" s="17" t="s">
        <v>12</v>
      </c>
      <c r="R26" s="18" t="s">
        <v>13</v>
      </c>
      <c r="S26" s="18" t="s">
        <v>14</v>
      </c>
    </row>
    <row r="27" ht="48.75" customHeight="1">
      <c r="A27" s="63">
        <v>1.0</v>
      </c>
      <c r="B27" s="64" t="s">
        <v>97</v>
      </c>
      <c r="C27" s="65"/>
      <c r="D27" s="14"/>
      <c r="E27" s="22" t="s">
        <v>17</v>
      </c>
      <c r="F27" s="81">
        <v>0.7291666666666666</v>
      </c>
      <c r="G27" s="82">
        <v>1.0</v>
      </c>
      <c r="H27" s="25" t="s">
        <v>127</v>
      </c>
      <c r="I27" s="61" t="s">
        <v>100</v>
      </c>
      <c r="J27" s="83">
        <v>21.0</v>
      </c>
      <c r="K27" s="83">
        <v>18.0</v>
      </c>
      <c r="L27" s="83">
        <v>15.0</v>
      </c>
      <c r="M27" s="83">
        <v>2.0</v>
      </c>
      <c r="N27" s="72">
        <v>1.0</v>
      </c>
      <c r="O27" s="73" t="s">
        <v>97</v>
      </c>
      <c r="P27" s="74">
        <v>0.0</v>
      </c>
      <c r="Q27" s="75">
        <v>0.0</v>
      </c>
      <c r="R27" s="76">
        <f t="shared" ref="R27:S27" si="2">0</f>
        <v>0</v>
      </c>
      <c r="S27" s="76">
        <f t="shared" si="2"/>
        <v>0</v>
      </c>
    </row>
    <row r="28" ht="48.75" customHeight="1">
      <c r="A28" s="63">
        <v>2.0</v>
      </c>
      <c r="B28" s="64" t="s">
        <v>100</v>
      </c>
      <c r="C28" s="65"/>
      <c r="D28" s="14"/>
      <c r="E28" s="33"/>
      <c r="F28" s="33"/>
      <c r="G28" s="82">
        <v>0.0</v>
      </c>
      <c r="H28" s="33"/>
      <c r="I28" s="61" t="s">
        <v>112</v>
      </c>
      <c r="J28" s="83">
        <v>19.0</v>
      </c>
      <c r="K28" s="83">
        <v>21.0</v>
      </c>
      <c r="L28" s="83">
        <v>13.0</v>
      </c>
      <c r="M28" s="83">
        <v>1.0</v>
      </c>
      <c r="N28" s="72">
        <v>2.0</v>
      </c>
      <c r="O28" s="73" t="s">
        <v>100</v>
      </c>
      <c r="P28" s="74">
        <v>0.0</v>
      </c>
      <c r="Q28" s="75">
        <v>0.0</v>
      </c>
      <c r="R28" s="76">
        <f t="shared" ref="R28:S28" si="3">0</f>
        <v>0</v>
      </c>
      <c r="S28" s="76">
        <f t="shared" si="3"/>
        <v>0</v>
      </c>
    </row>
    <row r="29" ht="48.75" customHeight="1">
      <c r="A29" s="63">
        <v>3.0</v>
      </c>
      <c r="B29" s="64" t="s">
        <v>99</v>
      </c>
      <c r="C29" s="65"/>
      <c r="D29" s="14"/>
      <c r="E29" s="35" t="s">
        <v>32</v>
      </c>
      <c r="F29" s="36">
        <v>0.7291666666666666</v>
      </c>
      <c r="G29" s="77">
        <v>0.0</v>
      </c>
      <c r="H29" s="38" t="s">
        <v>128</v>
      </c>
      <c r="I29" s="64" t="s">
        <v>101</v>
      </c>
      <c r="J29" s="78">
        <v>11.0</v>
      </c>
      <c r="K29" s="78">
        <v>21.0</v>
      </c>
      <c r="L29" s="79">
        <v>11.0</v>
      </c>
      <c r="M29" s="78">
        <v>1.0</v>
      </c>
      <c r="N29" s="72">
        <v>3.0</v>
      </c>
      <c r="O29" s="73" t="s">
        <v>99</v>
      </c>
      <c r="P29" s="74">
        <v>0.0</v>
      </c>
      <c r="Q29" s="75">
        <v>0.0</v>
      </c>
      <c r="R29" s="76">
        <f t="shared" ref="R29:S29" si="4">0</f>
        <v>0</v>
      </c>
      <c r="S29" s="76">
        <f t="shared" si="4"/>
        <v>0</v>
      </c>
    </row>
    <row r="30" ht="48.75" customHeight="1">
      <c r="A30" s="63">
        <v>4.0</v>
      </c>
      <c r="B30" s="64" t="s">
        <v>105</v>
      </c>
      <c r="C30" s="65"/>
      <c r="D30" s="14"/>
      <c r="E30" s="33"/>
      <c r="F30" s="33"/>
      <c r="G30" s="77">
        <v>1.0</v>
      </c>
      <c r="H30" s="33"/>
      <c r="I30" s="64" t="s">
        <v>107</v>
      </c>
      <c r="J30" s="78">
        <v>21.0</v>
      </c>
      <c r="K30" s="78">
        <v>16.0</v>
      </c>
      <c r="L30" s="79">
        <v>15.0</v>
      </c>
      <c r="M30" s="78">
        <v>2.0</v>
      </c>
      <c r="N30" s="72">
        <v>4.0</v>
      </c>
      <c r="O30" s="73" t="s">
        <v>105</v>
      </c>
      <c r="P30" s="74">
        <v>0.0</v>
      </c>
      <c r="Q30" s="75">
        <v>0.0</v>
      </c>
      <c r="R30" s="76">
        <f t="shared" ref="R30:S30" si="5">0</f>
        <v>0</v>
      </c>
      <c r="S30" s="76">
        <f t="shared" si="5"/>
        <v>0</v>
      </c>
    </row>
    <row r="31" ht="48.75" customHeight="1">
      <c r="A31" s="63">
        <v>5.0</v>
      </c>
      <c r="B31" s="64" t="s">
        <v>108</v>
      </c>
      <c r="C31" s="65"/>
      <c r="D31" s="14"/>
      <c r="E31" s="22" t="s">
        <v>17</v>
      </c>
      <c r="F31" s="23">
        <v>0.7638888888888888</v>
      </c>
      <c r="G31" s="82">
        <v>1.0</v>
      </c>
      <c r="H31" s="25" t="s">
        <v>129</v>
      </c>
      <c r="I31" s="61" t="s">
        <v>99</v>
      </c>
      <c r="J31" s="83">
        <v>21.0</v>
      </c>
      <c r="K31" s="83">
        <v>21.0</v>
      </c>
      <c r="L31" s="83">
        <v>21.0</v>
      </c>
      <c r="M31" s="83">
        <v>3.0</v>
      </c>
      <c r="N31" s="72">
        <v>5.0</v>
      </c>
      <c r="O31" s="73" t="s">
        <v>108</v>
      </c>
      <c r="P31" s="74">
        <v>0.0</v>
      </c>
      <c r="Q31" s="75">
        <v>0.0</v>
      </c>
      <c r="R31" s="76">
        <f t="shared" ref="R31:S31" si="6">0</f>
        <v>0</v>
      </c>
      <c r="S31" s="76">
        <f t="shared" si="6"/>
        <v>0</v>
      </c>
    </row>
    <row r="32" ht="48.75" customHeight="1">
      <c r="A32" s="63">
        <v>6.0</v>
      </c>
      <c r="B32" s="64" t="s">
        <v>104</v>
      </c>
      <c r="C32" s="65"/>
      <c r="D32" s="14"/>
      <c r="E32" s="33"/>
      <c r="F32" s="33"/>
      <c r="G32" s="82">
        <v>0.0</v>
      </c>
      <c r="H32" s="33"/>
      <c r="I32" s="61" t="s">
        <v>104</v>
      </c>
      <c r="J32" s="83">
        <v>12.0</v>
      </c>
      <c r="K32" s="83">
        <v>15.0</v>
      </c>
      <c r="L32" s="83">
        <v>14.0</v>
      </c>
      <c r="M32" s="83">
        <v>0.0</v>
      </c>
      <c r="N32" s="72">
        <v>6.0</v>
      </c>
      <c r="O32" s="73" t="s">
        <v>104</v>
      </c>
      <c r="P32" s="74">
        <v>0.0</v>
      </c>
      <c r="Q32" s="75">
        <v>0.0</v>
      </c>
      <c r="R32" s="76">
        <f t="shared" ref="R32:S32" si="7">0</f>
        <v>0</v>
      </c>
      <c r="S32" s="76">
        <f t="shared" si="7"/>
        <v>0</v>
      </c>
    </row>
    <row r="33" ht="48.75" customHeight="1">
      <c r="A33" s="63">
        <v>7.0</v>
      </c>
      <c r="B33" s="64" t="s">
        <v>101</v>
      </c>
      <c r="C33" s="65"/>
      <c r="D33" s="14"/>
      <c r="E33" s="35" t="s">
        <v>32</v>
      </c>
      <c r="F33" s="36">
        <v>0.7638888888888888</v>
      </c>
      <c r="G33" s="77">
        <v>0.0</v>
      </c>
      <c r="H33" s="38" t="s">
        <v>130</v>
      </c>
      <c r="I33" s="64" t="s">
        <v>113</v>
      </c>
      <c r="J33" s="78">
        <v>16.0</v>
      </c>
      <c r="K33" s="78">
        <v>13.0</v>
      </c>
      <c r="L33" s="78">
        <v>6.0</v>
      </c>
      <c r="M33" s="78">
        <v>0.0</v>
      </c>
      <c r="N33" s="72">
        <v>7.0</v>
      </c>
      <c r="O33" s="73" t="s">
        <v>101</v>
      </c>
      <c r="P33" s="74">
        <v>0.0</v>
      </c>
      <c r="Q33" s="75">
        <v>0.0</v>
      </c>
      <c r="R33" s="76">
        <f t="shared" ref="R33:S33" si="8">0</f>
        <v>0</v>
      </c>
      <c r="S33" s="76">
        <f t="shared" si="8"/>
        <v>0</v>
      </c>
    </row>
    <row r="34" ht="48.75" customHeight="1">
      <c r="A34" s="63">
        <v>8.0</v>
      </c>
      <c r="B34" s="64" t="s">
        <v>113</v>
      </c>
      <c r="C34" s="65"/>
      <c r="D34" s="14"/>
      <c r="E34" s="33"/>
      <c r="F34" s="33"/>
      <c r="G34" s="77">
        <v>1.0</v>
      </c>
      <c r="H34" s="33"/>
      <c r="I34" s="64" t="s">
        <v>110</v>
      </c>
      <c r="J34" s="78">
        <v>21.0</v>
      </c>
      <c r="K34" s="78">
        <v>21.0</v>
      </c>
      <c r="L34" s="78">
        <v>15.0</v>
      </c>
      <c r="M34" s="78">
        <v>3.0</v>
      </c>
      <c r="N34" s="72">
        <v>8.0</v>
      </c>
      <c r="O34" s="73" t="s">
        <v>113</v>
      </c>
      <c r="P34" s="74">
        <v>0.0</v>
      </c>
      <c r="Q34" s="75">
        <v>0.0</v>
      </c>
      <c r="R34" s="76">
        <f t="shared" ref="R34:S34" si="9">0</f>
        <v>0</v>
      </c>
      <c r="S34" s="76">
        <f t="shared" si="9"/>
        <v>0</v>
      </c>
    </row>
    <row r="35" ht="48.75" customHeight="1">
      <c r="A35" s="63">
        <v>9.0</v>
      </c>
      <c r="B35" s="64" t="s">
        <v>106</v>
      </c>
      <c r="C35" s="65"/>
      <c r="D35" s="14"/>
      <c r="E35" s="22" t="s">
        <v>17</v>
      </c>
      <c r="F35" s="23">
        <v>0.7986111111111112</v>
      </c>
      <c r="G35" s="82">
        <v>1.0</v>
      </c>
      <c r="H35" s="25" t="s">
        <v>131</v>
      </c>
      <c r="I35" s="61" t="s">
        <v>97</v>
      </c>
      <c r="J35" s="83">
        <v>21.0</v>
      </c>
      <c r="K35" s="83">
        <v>21.0</v>
      </c>
      <c r="L35" s="83">
        <v>15.0</v>
      </c>
      <c r="M35" s="83">
        <v>3.0</v>
      </c>
      <c r="N35" s="72">
        <v>9.0</v>
      </c>
      <c r="O35" s="73" t="s">
        <v>106</v>
      </c>
      <c r="P35" s="74">
        <v>0.0</v>
      </c>
      <c r="Q35" s="75">
        <v>0.0</v>
      </c>
      <c r="R35" s="76">
        <f t="shared" ref="R35:S35" si="10">0</f>
        <v>0</v>
      </c>
      <c r="S35" s="76">
        <f t="shared" si="10"/>
        <v>0</v>
      </c>
    </row>
    <row r="36" ht="48.75" customHeight="1">
      <c r="A36" s="63">
        <v>10.0</v>
      </c>
      <c r="B36" s="64" t="s">
        <v>112</v>
      </c>
      <c r="C36" s="65"/>
      <c r="D36" s="14"/>
      <c r="E36" s="33"/>
      <c r="F36" s="33"/>
      <c r="G36" s="82">
        <v>0.0</v>
      </c>
      <c r="H36" s="33"/>
      <c r="I36" s="61" t="s">
        <v>105</v>
      </c>
      <c r="J36" s="83">
        <v>18.0</v>
      </c>
      <c r="K36" s="83">
        <v>17.0</v>
      </c>
      <c r="L36" s="83">
        <v>13.0</v>
      </c>
      <c r="M36" s="83">
        <v>0.0</v>
      </c>
      <c r="N36" s="72">
        <v>10.0</v>
      </c>
      <c r="O36" s="73" t="s">
        <v>112</v>
      </c>
      <c r="P36" s="74">
        <v>0.0</v>
      </c>
      <c r="Q36" s="75">
        <v>0.0</v>
      </c>
      <c r="R36" s="76">
        <f t="shared" ref="R36:S36" si="11">0</f>
        <v>0</v>
      </c>
      <c r="S36" s="76">
        <f t="shared" si="11"/>
        <v>0</v>
      </c>
    </row>
    <row r="37" ht="48.75" customHeight="1">
      <c r="A37" s="63">
        <v>11.0</v>
      </c>
      <c r="B37" s="64" t="s">
        <v>107</v>
      </c>
      <c r="C37" s="65"/>
      <c r="D37" s="14"/>
      <c r="E37" s="35" t="s">
        <v>32</v>
      </c>
      <c r="F37" s="36">
        <v>0.7986111111111112</v>
      </c>
      <c r="G37" s="77">
        <v>0.0</v>
      </c>
      <c r="H37" s="38" t="s">
        <v>132</v>
      </c>
      <c r="I37" s="64" t="s">
        <v>114</v>
      </c>
      <c r="J37" s="78">
        <v>9.0</v>
      </c>
      <c r="K37" s="78">
        <v>12.0</v>
      </c>
      <c r="L37" s="78">
        <v>8.0</v>
      </c>
      <c r="M37" s="78">
        <v>0.0</v>
      </c>
      <c r="N37" s="72">
        <v>11.0</v>
      </c>
      <c r="O37" s="73" t="s">
        <v>107</v>
      </c>
      <c r="P37" s="74">
        <v>0.0</v>
      </c>
      <c r="Q37" s="75">
        <v>0.0</v>
      </c>
      <c r="R37" s="76">
        <f t="shared" ref="R37:S37" si="12">0</f>
        <v>0</v>
      </c>
      <c r="S37" s="76">
        <f t="shared" si="12"/>
        <v>0</v>
      </c>
    </row>
    <row r="38" ht="48.75" customHeight="1">
      <c r="A38" s="63">
        <v>12.0</v>
      </c>
      <c r="B38" s="64" t="s">
        <v>114</v>
      </c>
      <c r="C38" s="65"/>
      <c r="D38" s="14"/>
      <c r="E38" s="33"/>
      <c r="F38" s="33"/>
      <c r="G38" s="77">
        <v>1.0</v>
      </c>
      <c r="H38" s="33"/>
      <c r="I38" s="64" t="s">
        <v>102</v>
      </c>
      <c r="J38" s="78">
        <v>21.0</v>
      </c>
      <c r="K38" s="78">
        <v>21.0</v>
      </c>
      <c r="L38" s="78">
        <v>15.0</v>
      </c>
      <c r="M38" s="78">
        <v>3.0</v>
      </c>
      <c r="N38" s="72">
        <v>12.0</v>
      </c>
      <c r="O38" s="73" t="s">
        <v>114</v>
      </c>
      <c r="P38" s="74">
        <v>0.0</v>
      </c>
      <c r="Q38" s="75">
        <v>0.0</v>
      </c>
      <c r="R38" s="76">
        <f t="shared" ref="R38:S38" si="13">0</f>
        <v>0</v>
      </c>
      <c r="S38" s="76">
        <f t="shared" si="13"/>
        <v>0</v>
      </c>
    </row>
    <row r="39" ht="48.75" customHeight="1">
      <c r="A39" s="63">
        <v>13.0</v>
      </c>
      <c r="B39" s="64" t="s">
        <v>110</v>
      </c>
      <c r="C39" s="65"/>
      <c r="D39" s="14"/>
      <c r="E39" s="22" t="s">
        <v>17</v>
      </c>
      <c r="F39" s="23">
        <v>0.8333333333333334</v>
      </c>
      <c r="G39" s="82">
        <v>1.0</v>
      </c>
      <c r="H39" s="25" t="s">
        <v>133</v>
      </c>
      <c r="I39" s="61" t="s">
        <v>108</v>
      </c>
      <c r="J39" s="83">
        <v>21.0</v>
      </c>
      <c r="K39" s="83">
        <v>21.0</v>
      </c>
      <c r="L39" s="83">
        <v>21.0</v>
      </c>
      <c r="M39" s="83">
        <v>3.0</v>
      </c>
      <c r="N39" s="72">
        <v>13.0</v>
      </c>
      <c r="O39" s="73" t="s">
        <v>110</v>
      </c>
      <c r="P39" s="74">
        <v>0.0</v>
      </c>
      <c r="Q39" s="75">
        <v>0.0</v>
      </c>
      <c r="R39" s="76">
        <f t="shared" ref="R39:S39" si="14">0</f>
        <v>0</v>
      </c>
      <c r="S39" s="76">
        <f t="shared" si="14"/>
        <v>0</v>
      </c>
    </row>
    <row r="40" ht="48.75" customHeight="1">
      <c r="A40" s="63">
        <v>14.0</v>
      </c>
      <c r="B40" s="64" t="s">
        <v>102</v>
      </c>
      <c r="C40" s="65"/>
      <c r="D40" s="14"/>
      <c r="E40" s="33"/>
      <c r="F40" s="33"/>
      <c r="G40" s="82">
        <v>0.0</v>
      </c>
      <c r="H40" s="33"/>
      <c r="I40" s="61" t="s">
        <v>106</v>
      </c>
      <c r="J40" s="83">
        <v>13.0</v>
      </c>
      <c r="K40" s="83">
        <v>12.0</v>
      </c>
      <c r="L40" s="83">
        <v>18.0</v>
      </c>
      <c r="M40" s="83">
        <v>0.0</v>
      </c>
      <c r="N40" s="72">
        <v>14.0</v>
      </c>
      <c r="O40" s="73" t="s">
        <v>102</v>
      </c>
      <c r="P40" s="74">
        <v>0.0</v>
      </c>
      <c r="Q40" s="75">
        <v>0.0</v>
      </c>
      <c r="R40" s="76">
        <f t="shared" ref="R40:S40" si="15">0</f>
        <v>0</v>
      </c>
      <c r="S40" s="76">
        <f t="shared" si="15"/>
        <v>0</v>
      </c>
    </row>
    <row r="41" ht="48.75" customHeight="1">
      <c r="A41" s="8"/>
      <c r="B41" s="8"/>
      <c r="C41" s="8"/>
      <c r="D41" s="8"/>
      <c r="E41" s="35" t="s">
        <v>32</v>
      </c>
      <c r="F41" s="36">
        <v>0.8333333333333334</v>
      </c>
      <c r="G41" s="77"/>
      <c r="H41" s="38"/>
      <c r="I41" s="64"/>
      <c r="J41" s="78"/>
      <c r="K41" s="78"/>
      <c r="L41" s="78"/>
      <c r="M41" s="78"/>
      <c r="N41" s="46"/>
    </row>
    <row r="42" ht="48.75" customHeight="1">
      <c r="A42" s="8"/>
      <c r="B42" s="8"/>
      <c r="C42" s="8"/>
      <c r="D42" s="8"/>
      <c r="E42" s="33"/>
      <c r="F42" s="33"/>
      <c r="G42" s="77"/>
      <c r="H42" s="33"/>
      <c r="I42" s="64"/>
      <c r="J42" s="78"/>
      <c r="K42" s="78"/>
      <c r="L42" s="78"/>
      <c r="M42" s="78"/>
      <c r="N42" s="46"/>
    </row>
    <row r="43" ht="48.75" customHeight="1">
      <c r="A43" s="8"/>
      <c r="B43" s="8"/>
      <c r="C43" s="8"/>
      <c r="D43" s="8"/>
      <c r="E43" s="8"/>
      <c r="F43" s="8"/>
      <c r="G43" s="8"/>
      <c r="H43" s="8"/>
      <c r="I43" s="9"/>
      <c r="J43" s="10" t="s">
        <v>2</v>
      </c>
      <c r="M43" s="9"/>
      <c r="N43" s="9"/>
    </row>
    <row r="44" ht="48.75" customHeight="1">
      <c r="A44" s="11" t="s">
        <v>3</v>
      </c>
      <c r="B44" s="11" t="s">
        <v>4</v>
      </c>
      <c r="C44" s="11" t="s">
        <v>5</v>
      </c>
      <c r="E44" s="9"/>
      <c r="F44" s="9"/>
      <c r="G44" s="12" t="s">
        <v>6</v>
      </c>
      <c r="H44" s="13" t="s">
        <v>96</v>
      </c>
      <c r="I44" s="14"/>
      <c r="J44" s="15">
        <v>1.0</v>
      </c>
      <c r="K44" s="15">
        <v>2.0</v>
      </c>
      <c r="L44" s="15">
        <v>3.0</v>
      </c>
      <c r="M44" s="12" t="s">
        <v>8</v>
      </c>
      <c r="N44" s="16" t="s">
        <v>9</v>
      </c>
      <c r="O44" s="16" t="s">
        <v>10</v>
      </c>
      <c r="P44" s="17" t="s">
        <v>11</v>
      </c>
      <c r="Q44" s="17" t="s">
        <v>12</v>
      </c>
      <c r="R44" s="18" t="s">
        <v>13</v>
      </c>
      <c r="S44" s="18" t="s">
        <v>14</v>
      </c>
    </row>
    <row r="45" ht="48.75" customHeight="1">
      <c r="A45" s="63">
        <v>1.0</v>
      </c>
      <c r="B45" s="64" t="s">
        <v>97</v>
      </c>
      <c r="C45" s="65"/>
      <c r="D45" s="14"/>
      <c r="E45" s="22" t="s">
        <v>17</v>
      </c>
      <c r="F45" s="81">
        <v>0.7291666666666666</v>
      </c>
      <c r="G45" s="82"/>
      <c r="H45" s="69" t="s">
        <v>98</v>
      </c>
      <c r="I45" s="70" t="s">
        <v>99</v>
      </c>
      <c r="J45" s="71"/>
      <c r="K45" s="71"/>
      <c r="L45" s="83"/>
      <c r="M45" s="83"/>
      <c r="N45" s="72">
        <v>1.0</v>
      </c>
      <c r="O45" s="73" t="s">
        <v>97</v>
      </c>
      <c r="P45" s="74">
        <v>0.0</v>
      </c>
      <c r="Q45" s="75">
        <v>0.0</v>
      </c>
      <c r="R45" s="76">
        <f t="shared" ref="R45:S45" si="16">0</f>
        <v>0</v>
      </c>
      <c r="S45" s="76">
        <f t="shared" si="16"/>
        <v>0</v>
      </c>
    </row>
    <row r="46" ht="48.75" customHeight="1">
      <c r="A46" s="63">
        <v>2.0</v>
      </c>
      <c r="B46" s="64" t="s">
        <v>100</v>
      </c>
      <c r="C46" s="65"/>
      <c r="D46" s="14"/>
      <c r="E46" s="33"/>
      <c r="F46" s="33"/>
      <c r="G46" s="82"/>
      <c r="H46" s="33"/>
      <c r="I46" s="70" t="s">
        <v>101</v>
      </c>
      <c r="J46" s="71"/>
      <c r="K46" s="71"/>
      <c r="L46" s="83"/>
      <c r="M46" s="83"/>
      <c r="N46" s="72">
        <v>2.0</v>
      </c>
      <c r="O46" s="73" t="s">
        <v>100</v>
      </c>
      <c r="P46" s="74">
        <v>0.0</v>
      </c>
      <c r="Q46" s="75">
        <v>0.0</v>
      </c>
      <c r="R46" s="76">
        <f t="shared" ref="R46:S46" si="17">0</f>
        <v>0</v>
      </c>
      <c r="S46" s="76">
        <f t="shared" si="17"/>
        <v>0</v>
      </c>
    </row>
    <row r="47" ht="48.75" customHeight="1">
      <c r="A47" s="63">
        <v>3.0</v>
      </c>
      <c r="B47" s="64" t="s">
        <v>99</v>
      </c>
      <c r="C47" s="65"/>
      <c r="D47" s="14"/>
      <c r="E47" s="35" t="s">
        <v>32</v>
      </c>
      <c r="F47" s="36">
        <v>0.7291666666666666</v>
      </c>
      <c r="G47" s="77"/>
      <c r="H47" s="38" t="s">
        <v>103</v>
      </c>
      <c r="I47" s="64" t="s">
        <v>104</v>
      </c>
      <c r="J47" s="78"/>
      <c r="K47" s="78"/>
      <c r="L47" s="79"/>
      <c r="M47" s="78"/>
      <c r="N47" s="72">
        <v>3.0</v>
      </c>
      <c r="O47" s="73" t="s">
        <v>99</v>
      </c>
      <c r="P47" s="74">
        <v>0.0</v>
      </c>
      <c r="Q47" s="75">
        <v>0.0</v>
      </c>
      <c r="R47" s="76">
        <f t="shared" ref="R47:S47" si="18">0</f>
        <v>0</v>
      </c>
      <c r="S47" s="76">
        <f t="shared" si="18"/>
        <v>0</v>
      </c>
    </row>
    <row r="48" ht="48.75" customHeight="1">
      <c r="A48" s="63">
        <v>4.0</v>
      </c>
      <c r="B48" s="64" t="s">
        <v>105</v>
      </c>
      <c r="C48" s="65"/>
      <c r="D48" s="14"/>
      <c r="E48" s="33"/>
      <c r="F48" s="33"/>
      <c r="G48" s="77"/>
      <c r="H48" s="33"/>
      <c r="I48" s="64" t="s">
        <v>106</v>
      </c>
      <c r="J48" s="78"/>
      <c r="K48" s="78"/>
      <c r="L48" s="79"/>
      <c r="M48" s="78"/>
      <c r="N48" s="72">
        <v>4.0</v>
      </c>
      <c r="O48" s="73" t="s">
        <v>105</v>
      </c>
      <c r="P48" s="74">
        <v>0.0</v>
      </c>
      <c r="Q48" s="75">
        <v>0.0</v>
      </c>
      <c r="R48" s="76">
        <f t="shared" ref="R48:S48" si="19">0</f>
        <v>0</v>
      </c>
      <c r="S48" s="76">
        <f t="shared" si="19"/>
        <v>0</v>
      </c>
    </row>
    <row r="49" ht="48.75" customHeight="1">
      <c r="A49" s="63">
        <v>5.0</v>
      </c>
      <c r="B49" s="64" t="s">
        <v>108</v>
      </c>
      <c r="C49" s="65"/>
      <c r="D49" s="14"/>
      <c r="E49" s="22" t="s">
        <v>17</v>
      </c>
      <c r="F49" s="23">
        <v>0.7638888888888888</v>
      </c>
      <c r="G49" s="82"/>
      <c r="H49" s="69" t="s">
        <v>109</v>
      </c>
      <c r="I49" s="70" t="s">
        <v>97</v>
      </c>
      <c r="J49" s="71"/>
      <c r="K49" s="71"/>
      <c r="L49" s="83"/>
      <c r="M49" s="83"/>
      <c r="N49" s="72">
        <v>5.0</v>
      </c>
      <c r="O49" s="73" t="s">
        <v>108</v>
      </c>
      <c r="P49" s="74">
        <v>0.0</v>
      </c>
      <c r="Q49" s="75">
        <v>0.0</v>
      </c>
      <c r="R49" s="76">
        <f t="shared" ref="R49:S49" si="20">0</f>
        <v>0</v>
      </c>
      <c r="S49" s="76">
        <f t="shared" si="20"/>
        <v>0</v>
      </c>
    </row>
    <row r="50" ht="48.75" customHeight="1">
      <c r="A50" s="63">
        <v>6.0</v>
      </c>
      <c r="B50" s="64" t="s">
        <v>104</v>
      </c>
      <c r="C50" s="65"/>
      <c r="D50" s="14"/>
      <c r="E50" s="33"/>
      <c r="F50" s="33"/>
      <c r="G50" s="82"/>
      <c r="H50" s="33"/>
      <c r="I50" s="70" t="s">
        <v>108</v>
      </c>
      <c r="J50" s="71"/>
      <c r="K50" s="71"/>
      <c r="L50" s="83"/>
      <c r="M50" s="83"/>
      <c r="N50" s="72">
        <v>6.0</v>
      </c>
      <c r="O50" s="73" t="s">
        <v>104</v>
      </c>
      <c r="P50" s="74">
        <v>0.0</v>
      </c>
      <c r="Q50" s="75">
        <v>0.0</v>
      </c>
      <c r="R50" s="76">
        <f t="shared" ref="R50:S50" si="21">0</f>
        <v>0</v>
      </c>
      <c r="S50" s="76">
        <f t="shared" si="21"/>
        <v>0</v>
      </c>
    </row>
    <row r="51" ht="48.75" customHeight="1">
      <c r="A51" s="63">
        <v>7.0</v>
      </c>
      <c r="B51" s="64" t="s">
        <v>101</v>
      </c>
      <c r="C51" s="65"/>
      <c r="D51" s="14"/>
      <c r="E51" s="35" t="s">
        <v>32</v>
      </c>
      <c r="F51" s="36">
        <v>0.7638888888888888</v>
      </c>
      <c r="G51" s="77"/>
      <c r="H51" s="38" t="s">
        <v>111</v>
      </c>
      <c r="I51" s="64" t="s">
        <v>112</v>
      </c>
      <c r="J51" s="78"/>
      <c r="K51" s="78"/>
      <c r="L51" s="78"/>
      <c r="M51" s="78"/>
      <c r="N51" s="72">
        <v>7.0</v>
      </c>
      <c r="O51" s="73" t="s">
        <v>101</v>
      </c>
      <c r="P51" s="74">
        <v>0.0</v>
      </c>
      <c r="Q51" s="75">
        <v>0.0</v>
      </c>
      <c r="R51" s="76">
        <f t="shared" ref="R51:S51" si="22">0</f>
        <v>0</v>
      </c>
      <c r="S51" s="76">
        <f t="shared" si="22"/>
        <v>0</v>
      </c>
    </row>
    <row r="52" ht="48.75" customHeight="1">
      <c r="A52" s="63">
        <v>8.0</v>
      </c>
      <c r="B52" s="64" t="s">
        <v>113</v>
      </c>
      <c r="C52" s="65"/>
      <c r="D52" s="14"/>
      <c r="E52" s="33"/>
      <c r="F52" s="33"/>
      <c r="G52" s="77"/>
      <c r="H52" s="33"/>
      <c r="I52" s="64" t="s">
        <v>114</v>
      </c>
      <c r="J52" s="78"/>
      <c r="K52" s="78"/>
      <c r="L52" s="78"/>
      <c r="M52" s="78"/>
      <c r="N52" s="72">
        <v>8.0</v>
      </c>
      <c r="O52" s="73" t="s">
        <v>113</v>
      </c>
      <c r="P52" s="74">
        <v>0.0</v>
      </c>
      <c r="Q52" s="75">
        <v>0.0</v>
      </c>
      <c r="R52" s="76">
        <f t="shared" ref="R52:S52" si="23">0</f>
        <v>0</v>
      </c>
      <c r="S52" s="76">
        <f t="shared" si="23"/>
        <v>0</v>
      </c>
    </row>
    <row r="53" ht="48.75" customHeight="1">
      <c r="A53" s="63">
        <v>9.0</v>
      </c>
      <c r="B53" s="64" t="s">
        <v>106</v>
      </c>
      <c r="C53" s="65"/>
      <c r="D53" s="14"/>
      <c r="E53" s="22" t="s">
        <v>17</v>
      </c>
      <c r="F53" s="23">
        <v>0.7986111111111112</v>
      </c>
      <c r="G53" s="82"/>
      <c r="H53" s="69" t="s">
        <v>115</v>
      </c>
      <c r="I53" s="70" t="s">
        <v>100</v>
      </c>
      <c r="J53" s="71"/>
      <c r="K53" s="71"/>
      <c r="L53" s="83"/>
      <c r="M53" s="83"/>
      <c r="N53" s="72">
        <v>9.0</v>
      </c>
      <c r="O53" s="73" t="s">
        <v>106</v>
      </c>
      <c r="P53" s="74">
        <v>0.0</v>
      </c>
      <c r="Q53" s="75">
        <v>0.0</v>
      </c>
      <c r="R53" s="76">
        <f t="shared" ref="R53:S53" si="24">0</f>
        <v>0</v>
      </c>
      <c r="S53" s="76">
        <f t="shared" si="24"/>
        <v>0</v>
      </c>
    </row>
    <row r="54" ht="48.75" customHeight="1">
      <c r="A54" s="63">
        <v>10.0</v>
      </c>
      <c r="B54" s="64" t="s">
        <v>112</v>
      </c>
      <c r="C54" s="65"/>
      <c r="D54" s="14"/>
      <c r="E54" s="33"/>
      <c r="F54" s="33"/>
      <c r="G54" s="82"/>
      <c r="H54" s="33"/>
      <c r="I54" s="70" t="s">
        <v>102</v>
      </c>
      <c r="J54" s="71"/>
      <c r="K54" s="71"/>
      <c r="L54" s="83"/>
      <c r="M54" s="83"/>
      <c r="N54" s="72">
        <v>10.0</v>
      </c>
      <c r="O54" s="73" t="s">
        <v>112</v>
      </c>
      <c r="P54" s="74">
        <v>0.0</v>
      </c>
      <c r="Q54" s="75">
        <v>0.0</v>
      </c>
      <c r="R54" s="76">
        <f t="shared" ref="R54:S54" si="25">0</f>
        <v>0</v>
      </c>
      <c r="S54" s="76">
        <f t="shared" si="25"/>
        <v>0</v>
      </c>
    </row>
    <row r="55" ht="48.75" customHeight="1">
      <c r="A55" s="63">
        <v>11.0</v>
      </c>
      <c r="B55" s="64" t="s">
        <v>107</v>
      </c>
      <c r="C55" s="65"/>
      <c r="D55" s="14"/>
      <c r="E55" s="35" t="s">
        <v>32</v>
      </c>
      <c r="F55" s="36">
        <v>0.7986111111111112</v>
      </c>
      <c r="G55" s="77"/>
      <c r="H55" s="38" t="s">
        <v>116</v>
      </c>
      <c r="I55" s="64" t="s">
        <v>107</v>
      </c>
      <c r="J55" s="78"/>
      <c r="K55" s="78"/>
      <c r="L55" s="78"/>
      <c r="M55" s="78"/>
      <c r="N55" s="72">
        <v>11.0</v>
      </c>
      <c r="O55" s="73" t="s">
        <v>107</v>
      </c>
      <c r="P55" s="74">
        <v>0.0</v>
      </c>
      <c r="Q55" s="75">
        <v>0.0</v>
      </c>
      <c r="R55" s="76">
        <f t="shared" ref="R55:S55" si="26">0</f>
        <v>0</v>
      </c>
      <c r="S55" s="76">
        <f t="shared" si="26"/>
        <v>0</v>
      </c>
    </row>
    <row r="56" ht="48.75" customHeight="1">
      <c r="A56" s="63">
        <v>12.0</v>
      </c>
      <c r="B56" s="64" t="s">
        <v>114</v>
      </c>
      <c r="C56" s="65"/>
      <c r="D56" s="14"/>
      <c r="E56" s="33"/>
      <c r="F56" s="33"/>
      <c r="G56" s="77"/>
      <c r="H56" s="33"/>
      <c r="I56" s="64" t="s">
        <v>110</v>
      </c>
      <c r="J56" s="78"/>
      <c r="K56" s="78"/>
      <c r="L56" s="78"/>
      <c r="M56" s="78"/>
      <c r="N56" s="72">
        <v>12.0</v>
      </c>
      <c r="O56" s="73" t="s">
        <v>114</v>
      </c>
      <c r="P56" s="74">
        <v>0.0</v>
      </c>
      <c r="Q56" s="75">
        <v>0.0</v>
      </c>
      <c r="R56" s="76">
        <f t="shared" ref="R56:S56" si="27">0</f>
        <v>0</v>
      </c>
      <c r="S56" s="76">
        <f t="shared" si="27"/>
        <v>0</v>
      </c>
    </row>
    <row r="57" ht="48.75" customHeight="1">
      <c r="A57" s="63">
        <v>13.0</v>
      </c>
      <c r="B57" s="64" t="s">
        <v>110</v>
      </c>
      <c r="C57" s="65"/>
      <c r="D57" s="14"/>
      <c r="E57" s="22" t="s">
        <v>17</v>
      </c>
      <c r="F57" s="23">
        <v>0.8333333333333334</v>
      </c>
      <c r="G57" s="82"/>
      <c r="H57" s="69" t="s">
        <v>117</v>
      </c>
      <c r="I57" s="70" t="s">
        <v>105</v>
      </c>
      <c r="J57" s="71"/>
      <c r="K57" s="71"/>
      <c r="L57" s="83"/>
      <c r="M57" s="83"/>
      <c r="N57" s="72">
        <v>13.0</v>
      </c>
      <c r="O57" s="73" t="s">
        <v>110</v>
      </c>
      <c r="P57" s="74">
        <v>0.0</v>
      </c>
      <c r="Q57" s="75">
        <v>0.0</v>
      </c>
      <c r="R57" s="76">
        <f t="shared" ref="R57:S57" si="28">0</f>
        <v>0</v>
      </c>
      <c r="S57" s="76">
        <f t="shared" si="28"/>
        <v>0</v>
      </c>
    </row>
    <row r="58" ht="48.75" customHeight="1">
      <c r="A58" s="63">
        <v>14.0</v>
      </c>
      <c r="B58" s="64" t="s">
        <v>102</v>
      </c>
      <c r="C58" s="65"/>
      <c r="D58" s="14"/>
      <c r="E58" s="33"/>
      <c r="F58" s="33"/>
      <c r="G58" s="82"/>
      <c r="H58" s="33"/>
      <c r="I58" s="70" t="s">
        <v>113</v>
      </c>
      <c r="J58" s="71"/>
      <c r="K58" s="71"/>
      <c r="L58" s="83"/>
      <c r="M58" s="83"/>
      <c r="N58" s="72">
        <v>14.0</v>
      </c>
      <c r="O58" s="73" t="s">
        <v>102</v>
      </c>
      <c r="P58" s="74">
        <v>0.0</v>
      </c>
      <c r="Q58" s="75">
        <v>0.0</v>
      </c>
      <c r="R58" s="76">
        <f t="shared" ref="R58:S58" si="29">0</f>
        <v>0</v>
      </c>
      <c r="S58" s="76">
        <f t="shared" si="29"/>
        <v>0</v>
      </c>
    </row>
    <row r="59" ht="48.75" customHeight="1">
      <c r="A59" s="8"/>
      <c r="B59" s="8"/>
      <c r="C59" s="8"/>
      <c r="D59" s="8"/>
      <c r="E59" s="35" t="s">
        <v>32</v>
      </c>
      <c r="F59" s="36">
        <v>0.8333333333333334</v>
      </c>
      <c r="G59" s="77"/>
      <c r="H59" s="38"/>
      <c r="I59" s="64"/>
      <c r="J59" s="78"/>
      <c r="K59" s="78"/>
      <c r="L59" s="78"/>
      <c r="M59" s="78"/>
      <c r="N59" s="46"/>
    </row>
    <row r="60" ht="48.75" customHeight="1">
      <c r="A60" s="8"/>
      <c r="B60" s="8"/>
      <c r="C60" s="8"/>
      <c r="D60" s="8"/>
      <c r="E60" s="33"/>
      <c r="F60" s="33"/>
      <c r="G60" s="77"/>
      <c r="H60" s="33"/>
      <c r="I60" s="64"/>
      <c r="J60" s="78"/>
      <c r="K60" s="78"/>
      <c r="L60" s="78"/>
      <c r="M60" s="78"/>
      <c r="N60" s="46"/>
    </row>
    <row r="61" ht="48.75" customHeight="1">
      <c r="A61" s="63">
        <v>7.0</v>
      </c>
      <c r="B61" s="64" t="s">
        <v>134</v>
      </c>
      <c r="C61" s="65" t="s">
        <v>135</v>
      </c>
      <c r="D61" s="14"/>
      <c r="E61" s="35" t="s">
        <v>17</v>
      </c>
      <c r="F61" s="84">
        <v>0.8333333333333334</v>
      </c>
      <c r="G61" s="77"/>
      <c r="H61" s="38"/>
      <c r="I61" s="64"/>
      <c r="J61" s="78"/>
      <c r="K61" s="78"/>
      <c r="L61" s="78"/>
      <c r="M61" s="78"/>
    </row>
    <row r="62" ht="48.75" customHeight="1">
      <c r="A62" s="63">
        <v>8.0</v>
      </c>
      <c r="B62" s="64" t="s">
        <v>136</v>
      </c>
      <c r="C62" s="65" t="s">
        <v>137</v>
      </c>
      <c r="D62" s="14"/>
      <c r="E62" s="33"/>
      <c r="F62" s="33"/>
      <c r="G62" s="77"/>
      <c r="H62" s="33"/>
      <c r="I62" s="64"/>
      <c r="J62" s="78"/>
      <c r="K62" s="78"/>
      <c r="L62" s="78"/>
      <c r="M62" s="78"/>
    </row>
    <row r="63" ht="48.75" customHeight="1">
      <c r="A63" s="63">
        <v>9.0</v>
      </c>
      <c r="B63" s="64" t="s">
        <v>138</v>
      </c>
      <c r="C63" s="65" t="s">
        <v>20</v>
      </c>
      <c r="D63" s="14"/>
      <c r="E63" s="66" t="s">
        <v>17</v>
      </c>
      <c r="F63" s="67">
        <v>0.8680555555555556</v>
      </c>
      <c r="G63" s="68"/>
      <c r="H63" s="69"/>
      <c r="I63" s="70"/>
      <c r="J63" s="71"/>
      <c r="K63" s="71"/>
      <c r="L63" s="71"/>
      <c r="M63" s="71"/>
    </row>
    <row r="64" ht="48.75" customHeight="1">
      <c r="A64" s="63">
        <v>10.0</v>
      </c>
      <c r="B64" s="64" t="s">
        <v>139</v>
      </c>
      <c r="C64" s="65" t="s">
        <v>140</v>
      </c>
      <c r="D64" s="14"/>
      <c r="E64" s="33"/>
      <c r="F64" s="33"/>
      <c r="G64" s="68"/>
      <c r="H64" s="33"/>
      <c r="I64" s="70"/>
      <c r="J64" s="71"/>
      <c r="K64" s="71"/>
      <c r="L64" s="71"/>
      <c r="M64" s="71"/>
    </row>
    <row r="65" ht="48.75" customHeight="1">
      <c r="A65" s="63">
        <v>11.0</v>
      </c>
      <c r="B65" s="64" t="s">
        <v>141</v>
      </c>
      <c r="C65" s="65" t="s">
        <v>142</v>
      </c>
      <c r="D65" s="14"/>
      <c r="E65" s="35" t="s">
        <v>17</v>
      </c>
      <c r="F65" s="84">
        <v>0.9027777777777778</v>
      </c>
      <c r="G65" s="77"/>
      <c r="H65" s="38"/>
      <c r="I65" s="64"/>
      <c r="J65" s="78"/>
      <c r="K65" s="78"/>
      <c r="L65" s="78"/>
      <c r="M65" s="78"/>
    </row>
    <row r="66" ht="48.75" customHeight="1">
      <c r="A66" s="63">
        <v>12.0</v>
      </c>
      <c r="B66" s="64" t="s">
        <v>143</v>
      </c>
      <c r="C66" s="65" t="s">
        <v>144</v>
      </c>
      <c r="D66" s="14"/>
      <c r="E66" s="33"/>
      <c r="F66" s="33"/>
      <c r="G66" s="77"/>
      <c r="H66" s="33"/>
      <c r="I66" s="64"/>
      <c r="J66" s="78"/>
      <c r="K66" s="78"/>
      <c r="L66" s="78"/>
      <c r="M66" s="78"/>
    </row>
    <row r="67" ht="48.75" customHeight="1">
      <c r="A67" s="8"/>
      <c r="B67" s="8"/>
      <c r="C67" s="8"/>
      <c r="D67" s="8"/>
      <c r="E67" s="8"/>
      <c r="F67" s="8"/>
      <c r="G67" s="8"/>
      <c r="H67" s="8"/>
      <c r="I67" s="9"/>
      <c r="J67" s="10" t="s">
        <v>2</v>
      </c>
      <c r="M67" s="9"/>
    </row>
    <row r="68" ht="48.75" customHeight="1">
      <c r="A68" s="11" t="s">
        <v>3</v>
      </c>
      <c r="B68" s="11" t="s">
        <v>4</v>
      </c>
      <c r="C68" s="11" t="s">
        <v>5</v>
      </c>
      <c r="E68" s="9"/>
      <c r="F68" s="9"/>
      <c r="G68" s="12" t="s">
        <v>6</v>
      </c>
      <c r="H68" s="13" t="s">
        <v>96</v>
      </c>
      <c r="I68" s="14"/>
      <c r="J68" s="15">
        <v>1.0</v>
      </c>
      <c r="K68" s="15">
        <v>2.0</v>
      </c>
      <c r="L68" s="15">
        <v>3.0</v>
      </c>
      <c r="M68" s="12" t="s">
        <v>8</v>
      </c>
    </row>
    <row r="69" ht="48.75" customHeight="1">
      <c r="A69" s="63">
        <v>1.0</v>
      </c>
      <c r="B69" s="64" t="s">
        <v>145</v>
      </c>
      <c r="C69" s="65" t="s">
        <v>146</v>
      </c>
      <c r="D69" s="14"/>
      <c r="E69" s="22" t="s">
        <v>17</v>
      </c>
      <c r="F69" s="81">
        <v>0.7291666666666666</v>
      </c>
      <c r="G69" s="82"/>
      <c r="H69" s="25"/>
      <c r="I69" s="61"/>
      <c r="J69" s="83"/>
      <c r="K69" s="83"/>
      <c r="L69" s="83"/>
      <c r="M69" s="83"/>
    </row>
    <row r="70" ht="48.75" customHeight="1">
      <c r="A70" s="63">
        <v>2.0</v>
      </c>
      <c r="B70" s="64" t="s">
        <v>147</v>
      </c>
      <c r="C70" s="65" t="s">
        <v>148</v>
      </c>
      <c r="D70" s="14"/>
      <c r="E70" s="33"/>
      <c r="F70" s="33"/>
      <c r="G70" s="82"/>
      <c r="H70" s="33"/>
      <c r="I70" s="61"/>
      <c r="J70" s="83"/>
      <c r="K70" s="83"/>
      <c r="L70" s="83"/>
      <c r="M70" s="83"/>
    </row>
    <row r="71" ht="48.75" customHeight="1">
      <c r="A71" s="63">
        <v>3.0</v>
      </c>
      <c r="B71" s="64" t="s">
        <v>149</v>
      </c>
      <c r="C71" s="65" t="s">
        <v>150</v>
      </c>
      <c r="D71" s="14"/>
      <c r="E71" s="35" t="s">
        <v>32</v>
      </c>
      <c r="F71" s="36">
        <v>0.7291666666666666</v>
      </c>
      <c r="G71" s="77"/>
      <c r="H71" s="38"/>
      <c r="I71" s="64"/>
      <c r="J71" s="78"/>
      <c r="K71" s="78"/>
      <c r="L71" s="79"/>
      <c r="M71" s="78"/>
    </row>
    <row r="72" ht="48.75" customHeight="1">
      <c r="A72" s="63">
        <v>4.0</v>
      </c>
      <c r="B72" s="64" t="s">
        <v>151</v>
      </c>
      <c r="C72" s="65" t="s">
        <v>152</v>
      </c>
      <c r="D72" s="14"/>
      <c r="E72" s="33"/>
      <c r="F72" s="33"/>
      <c r="G72" s="77"/>
      <c r="H72" s="33"/>
      <c r="I72" s="64"/>
      <c r="J72" s="78"/>
      <c r="K72" s="78"/>
      <c r="L72" s="79"/>
      <c r="M72" s="78"/>
    </row>
    <row r="73" ht="48.75" customHeight="1">
      <c r="A73" s="63">
        <v>5.0</v>
      </c>
      <c r="B73" s="64" t="s">
        <v>153</v>
      </c>
      <c r="C73" s="65" t="s">
        <v>154</v>
      </c>
      <c r="D73" s="14"/>
      <c r="E73" s="22" t="s">
        <v>17</v>
      </c>
      <c r="F73" s="23">
        <v>0.7638888888888888</v>
      </c>
      <c r="G73" s="82"/>
      <c r="H73" s="25"/>
      <c r="I73" s="61"/>
      <c r="J73" s="83"/>
      <c r="K73" s="83"/>
      <c r="L73" s="83"/>
      <c r="M73" s="83"/>
    </row>
    <row r="74" ht="48.75" customHeight="1">
      <c r="A74" s="63">
        <v>6.0</v>
      </c>
      <c r="B74" s="64" t="s">
        <v>155</v>
      </c>
      <c r="C74" s="65" t="s">
        <v>156</v>
      </c>
      <c r="D74" s="14"/>
      <c r="E74" s="33"/>
      <c r="F74" s="33"/>
      <c r="G74" s="82"/>
      <c r="H74" s="33"/>
      <c r="I74" s="61"/>
      <c r="J74" s="83"/>
      <c r="K74" s="83"/>
      <c r="L74" s="83"/>
      <c r="M74" s="83"/>
    </row>
    <row r="75" ht="48.75" customHeight="1">
      <c r="A75" s="63">
        <v>7.0</v>
      </c>
      <c r="B75" s="64" t="s">
        <v>134</v>
      </c>
      <c r="C75" s="65" t="s">
        <v>135</v>
      </c>
      <c r="D75" s="14"/>
      <c r="E75" s="35" t="s">
        <v>32</v>
      </c>
      <c r="F75" s="36">
        <v>0.7638888888888888</v>
      </c>
      <c r="G75" s="77"/>
      <c r="H75" s="38"/>
      <c r="I75" s="64"/>
      <c r="J75" s="78"/>
      <c r="K75" s="78"/>
      <c r="L75" s="78"/>
      <c r="M75" s="78"/>
    </row>
    <row r="76" ht="48.75" customHeight="1">
      <c r="A76" s="63">
        <v>8.0</v>
      </c>
      <c r="B76" s="64" t="s">
        <v>136</v>
      </c>
      <c r="C76" s="65" t="s">
        <v>137</v>
      </c>
      <c r="D76" s="14"/>
      <c r="E76" s="33"/>
      <c r="F76" s="33"/>
      <c r="G76" s="77"/>
      <c r="H76" s="33"/>
      <c r="I76" s="64"/>
      <c r="J76" s="78"/>
      <c r="K76" s="78"/>
      <c r="L76" s="78"/>
      <c r="M76" s="78"/>
    </row>
    <row r="77" ht="48.75" customHeight="1">
      <c r="A77" s="63">
        <v>9.0</v>
      </c>
      <c r="B77" s="64" t="s">
        <v>138</v>
      </c>
      <c r="C77" s="65" t="s">
        <v>20</v>
      </c>
      <c r="D77" s="14"/>
      <c r="E77" s="22" t="s">
        <v>17</v>
      </c>
      <c r="F77" s="23">
        <v>0.7986111111111112</v>
      </c>
      <c r="G77" s="82"/>
      <c r="H77" s="25"/>
      <c r="I77" s="61"/>
      <c r="J77" s="83"/>
      <c r="K77" s="83"/>
      <c r="L77" s="83"/>
      <c r="M77" s="83"/>
    </row>
    <row r="78" ht="48.75" customHeight="1">
      <c r="A78" s="63">
        <v>10.0</v>
      </c>
      <c r="B78" s="64" t="s">
        <v>139</v>
      </c>
      <c r="C78" s="65" t="s">
        <v>140</v>
      </c>
      <c r="D78" s="14"/>
      <c r="E78" s="33"/>
      <c r="F78" s="33"/>
      <c r="G78" s="82"/>
      <c r="H78" s="33"/>
      <c r="I78" s="61"/>
      <c r="J78" s="83"/>
      <c r="K78" s="83"/>
      <c r="L78" s="83"/>
      <c r="M78" s="83"/>
    </row>
    <row r="79" ht="48.75" customHeight="1">
      <c r="A79" s="63">
        <v>11.0</v>
      </c>
      <c r="B79" s="64" t="s">
        <v>141</v>
      </c>
      <c r="C79" s="65" t="s">
        <v>142</v>
      </c>
      <c r="D79" s="14"/>
      <c r="E79" s="35" t="s">
        <v>32</v>
      </c>
      <c r="F79" s="36">
        <v>0.7986111111111112</v>
      </c>
      <c r="G79" s="77"/>
      <c r="H79" s="38"/>
      <c r="I79" s="64"/>
      <c r="J79" s="78"/>
      <c r="K79" s="78"/>
      <c r="L79" s="78"/>
      <c r="M79" s="78"/>
    </row>
    <row r="80" ht="48.75" customHeight="1">
      <c r="A80" s="63">
        <v>12.0</v>
      </c>
      <c r="B80" s="64" t="s">
        <v>143</v>
      </c>
      <c r="C80" s="65" t="s">
        <v>144</v>
      </c>
      <c r="D80" s="14"/>
      <c r="E80" s="33"/>
      <c r="F80" s="33"/>
      <c r="G80" s="77"/>
      <c r="H80" s="33"/>
      <c r="I80" s="64"/>
      <c r="J80" s="78"/>
      <c r="K80" s="78"/>
      <c r="L80" s="78"/>
      <c r="M80" s="78"/>
    </row>
    <row r="81" ht="48.75" customHeight="1">
      <c r="A81" s="8"/>
      <c r="B81" s="8"/>
      <c r="C81" s="8"/>
      <c r="D81" s="8"/>
      <c r="E81" s="22" t="s">
        <v>17</v>
      </c>
      <c r="F81" s="23">
        <v>0.8333333333333334</v>
      </c>
      <c r="G81" s="82"/>
      <c r="H81" s="25"/>
      <c r="I81" s="61"/>
      <c r="J81" s="83"/>
      <c r="K81" s="83"/>
      <c r="L81" s="83"/>
      <c r="M81" s="83"/>
    </row>
    <row r="82" ht="48.75" customHeight="1">
      <c r="A82" s="11" t="s">
        <v>3</v>
      </c>
      <c r="B82" s="11" t="s">
        <v>4</v>
      </c>
      <c r="C82" s="11" t="s">
        <v>5</v>
      </c>
      <c r="E82" s="33"/>
      <c r="F82" s="33"/>
      <c r="G82" s="82"/>
      <c r="H82" s="33"/>
      <c r="I82" s="61"/>
      <c r="J82" s="83"/>
      <c r="K82" s="83"/>
      <c r="L82" s="83"/>
      <c r="M82" s="83"/>
    </row>
    <row r="83" ht="48.75" customHeight="1">
      <c r="A83" s="63">
        <v>1.0</v>
      </c>
      <c r="B83" s="64" t="s">
        <v>145</v>
      </c>
      <c r="C83" s="65" t="s">
        <v>146</v>
      </c>
      <c r="D83" s="14"/>
      <c r="E83" s="35" t="s">
        <v>32</v>
      </c>
      <c r="F83" s="36">
        <v>0.8333333333333334</v>
      </c>
      <c r="G83" s="77"/>
      <c r="H83" s="38"/>
      <c r="I83" s="64"/>
      <c r="J83" s="78"/>
      <c r="K83" s="78"/>
      <c r="L83" s="78"/>
      <c r="M83" s="78"/>
    </row>
    <row r="84" ht="48.75" customHeight="1">
      <c r="A84" s="63">
        <v>2.0</v>
      </c>
      <c r="B84" s="64" t="s">
        <v>147</v>
      </c>
      <c r="C84" s="65" t="s">
        <v>148</v>
      </c>
      <c r="D84" s="14"/>
      <c r="E84" s="33"/>
      <c r="F84" s="33"/>
      <c r="G84" s="77"/>
      <c r="H84" s="33"/>
      <c r="I84" s="64"/>
      <c r="J84" s="78"/>
      <c r="K84" s="78"/>
      <c r="L84" s="78"/>
      <c r="M84" s="78"/>
    </row>
    <row r="85" ht="48.75" customHeight="1">
      <c r="A85" s="63">
        <v>3.0</v>
      </c>
      <c r="B85" s="64" t="s">
        <v>149</v>
      </c>
      <c r="C85" s="65" t="s">
        <v>150</v>
      </c>
      <c r="D85" s="14"/>
      <c r="E85" s="35" t="s">
        <v>17</v>
      </c>
      <c r="F85" s="84">
        <v>0.7638888888888888</v>
      </c>
      <c r="G85" s="77">
        <v>1.0</v>
      </c>
      <c r="H85" s="38" t="s">
        <v>157</v>
      </c>
      <c r="I85" s="64" t="s">
        <v>147</v>
      </c>
      <c r="J85" s="78">
        <v>21.0</v>
      </c>
      <c r="K85" s="78">
        <v>21.0</v>
      </c>
      <c r="L85" s="79">
        <v>21.0</v>
      </c>
      <c r="M85" s="78">
        <v>3.0</v>
      </c>
    </row>
    <row r="86" ht="48.75" customHeight="1">
      <c r="A86" s="63">
        <v>4.0</v>
      </c>
      <c r="B86" s="64" t="s">
        <v>151</v>
      </c>
      <c r="C86" s="65" t="s">
        <v>152</v>
      </c>
      <c r="D86" s="14"/>
      <c r="E86" s="33"/>
      <c r="F86" s="33"/>
      <c r="G86" s="77">
        <v>0.0</v>
      </c>
      <c r="H86" s="33"/>
      <c r="I86" s="64" t="s">
        <v>143</v>
      </c>
      <c r="J86" s="78">
        <v>13.0</v>
      </c>
      <c r="K86" s="78">
        <v>18.0</v>
      </c>
      <c r="L86" s="79">
        <v>11.0</v>
      </c>
      <c r="M86" s="78">
        <v>0.0</v>
      </c>
    </row>
    <row r="87" ht="48.75" customHeight="1">
      <c r="A87" s="63">
        <v>5.0</v>
      </c>
      <c r="B87" s="64" t="s">
        <v>153</v>
      </c>
      <c r="C87" s="65" t="s">
        <v>154</v>
      </c>
      <c r="D87" s="14"/>
      <c r="E87" s="66" t="s">
        <v>17</v>
      </c>
      <c r="F87" s="67">
        <v>0.7986111111111112</v>
      </c>
      <c r="G87" s="68">
        <v>1.0</v>
      </c>
      <c r="H87" s="69" t="s">
        <v>158</v>
      </c>
      <c r="I87" s="70" t="s">
        <v>153</v>
      </c>
      <c r="J87" s="71">
        <v>17.0</v>
      </c>
      <c r="K87" s="71">
        <v>21.0</v>
      </c>
      <c r="L87" s="71">
        <v>21.0</v>
      </c>
      <c r="M87" s="71">
        <v>2.0</v>
      </c>
    </row>
    <row r="88" ht="48.75" customHeight="1">
      <c r="A88" s="63">
        <v>6.0</v>
      </c>
      <c r="B88" s="64" t="s">
        <v>155</v>
      </c>
      <c r="C88" s="65" t="s">
        <v>156</v>
      </c>
      <c r="D88" s="14"/>
      <c r="E88" s="33"/>
      <c r="F88" s="33"/>
      <c r="G88" s="68">
        <v>0.0</v>
      </c>
      <c r="H88" s="33"/>
      <c r="I88" s="70" t="s">
        <v>139</v>
      </c>
      <c r="J88" s="71">
        <v>21.0</v>
      </c>
      <c r="K88" s="71">
        <v>18.0</v>
      </c>
      <c r="L88" s="71">
        <v>11.0</v>
      </c>
      <c r="M88" s="71">
        <v>1.0</v>
      </c>
    </row>
    <row r="89" ht="48.75" customHeight="1">
      <c r="A89" s="63">
        <v>7.0</v>
      </c>
      <c r="B89" s="64" t="s">
        <v>134</v>
      </c>
      <c r="C89" s="65" t="s">
        <v>135</v>
      </c>
      <c r="D89" s="14"/>
      <c r="E89" s="35" t="s">
        <v>17</v>
      </c>
      <c r="F89" s="84">
        <v>0.8333333333333334</v>
      </c>
      <c r="G89" s="77">
        <v>1.0</v>
      </c>
      <c r="H89" s="38" t="s">
        <v>159</v>
      </c>
      <c r="I89" s="64" t="s">
        <v>151</v>
      </c>
      <c r="J89" s="78">
        <v>21.0</v>
      </c>
      <c r="K89" s="78">
        <v>21.0</v>
      </c>
      <c r="L89" s="78">
        <v>21.0</v>
      </c>
      <c r="M89" s="78">
        <v>3.0</v>
      </c>
    </row>
    <row r="90" ht="48.75" customHeight="1">
      <c r="A90" s="63">
        <v>8.0</v>
      </c>
      <c r="B90" s="64" t="s">
        <v>136</v>
      </c>
      <c r="C90" s="65" t="s">
        <v>137</v>
      </c>
      <c r="D90" s="14"/>
      <c r="E90" s="33"/>
      <c r="F90" s="33"/>
      <c r="G90" s="77">
        <v>0.0</v>
      </c>
      <c r="H90" s="33"/>
      <c r="I90" s="64" t="s">
        <v>141</v>
      </c>
      <c r="J90" s="78">
        <v>9.0</v>
      </c>
      <c r="K90" s="78">
        <v>6.0</v>
      </c>
      <c r="L90" s="78">
        <v>13.0</v>
      </c>
      <c r="M90" s="78">
        <v>0.0</v>
      </c>
    </row>
    <row r="91" ht="48.75" customHeight="1">
      <c r="A91" s="63">
        <v>9.0</v>
      </c>
      <c r="B91" s="64" t="s">
        <v>138</v>
      </c>
      <c r="C91" s="65" t="s">
        <v>20</v>
      </c>
      <c r="D91" s="14"/>
      <c r="E91" s="66" t="s">
        <v>17</v>
      </c>
      <c r="F91" s="67">
        <v>0.8680555555555556</v>
      </c>
      <c r="G91" s="68">
        <v>1.0</v>
      </c>
      <c r="H91" s="69" t="s">
        <v>160</v>
      </c>
      <c r="I91" s="70" t="s">
        <v>149</v>
      </c>
      <c r="J91" s="71">
        <v>23.0</v>
      </c>
      <c r="K91" s="71">
        <v>21.0</v>
      </c>
      <c r="L91" s="71">
        <v>10.0</v>
      </c>
      <c r="M91" s="71">
        <v>2.0</v>
      </c>
    </row>
    <row r="92" ht="48.75" customHeight="1">
      <c r="A92" s="63">
        <v>10.0</v>
      </c>
      <c r="B92" s="64" t="s">
        <v>139</v>
      </c>
      <c r="C92" s="65" t="s">
        <v>140</v>
      </c>
      <c r="D92" s="14"/>
      <c r="E92" s="33"/>
      <c r="F92" s="33"/>
      <c r="G92" s="68">
        <v>0.0</v>
      </c>
      <c r="H92" s="33"/>
      <c r="I92" s="70" t="s">
        <v>136</v>
      </c>
      <c r="J92" s="71">
        <v>22.0</v>
      </c>
      <c r="K92" s="71">
        <v>15.0</v>
      </c>
      <c r="L92" s="71">
        <v>21.0</v>
      </c>
      <c r="M92" s="71">
        <v>1.0</v>
      </c>
    </row>
    <row r="93" ht="48.75" customHeight="1">
      <c r="A93" s="63">
        <v>11.0</v>
      </c>
      <c r="B93" s="64" t="s">
        <v>141</v>
      </c>
      <c r="C93" s="65" t="s">
        <v>142</v>
      </c>
      <c r="D93" s="14"/>
      <c r="E93" s="35" t="s">
        <v>17</v>
      </c>
      <c r="F93" s="84">
        <v>0.9027777777777778</v>
      </c>
      <c r="G93" s="77">
        <v>1.0</v>
      </c>
      <c r="H93" s="38" t="s">
        <v>161</v>
      </c>
      <c r="I93" s="64" t="s">
        <v>145</v>
      </c>
      <c r="J93" s="78">
        <v>21.0</v>
      </c>
      <c r="K93" s="78">
        <v>21.0</v>
      </c>
      <c r="L93" s="78">
        <v>21.0</v>
      </c>
      <c r="M93" s="78">
        <v>3.0</v>
      </c>
    </row>
    <row r="94" ht="48.75" customHeight="1">
      <c r="A94" s="63">
        <v>12.0</v>
      </c>
      <c r="B94" s="64" t="s">
        <v>143</v>
      </c>
      <c r="C94" s="65" t="s">
        <v>144</v>
      </c>
      <c r="D94" s="14"/>
      <c r="E94" s="33"/>
      <c r="F94" s="33"/>
      <c r="G94" s="77">
        <v>0.0</v>
      </c>
      <c r="H94" s="33"/>
      <c r="I94" s="64" t="s">
        <v>134</v>
      </c>
      <c r="J94" s="78">
        <v>0.0</v>
      </c>
      <c r="K94" s="78">
        <v>0.0</v>
      </c>
      <c r="L94" s="78">
        <v>0.0</v>
      </c>
      <c r="M94" s="78">
        <v>0.0</v>
      </c>
    </row>
    <row r="95" ht="48.75" customHeight="1">
      <c r="A95" s="8"/>
      <c r="B95" s="8"/>
      <c r="C95" s="8"/>
      <c r="D95" s="8"/>
      <c r="E95" s="8"/>
      <c r="F95" s="8"/>
      <c r="G95" s="8"/>
      <c r="H95" s="8"/>
      <c r="I95" s="9"/>
      <c r="J95" s="10" t="s">
        <v>2</v>
      </c>
      <c r="M95" s="9"/>
    </row>
    <row r="96" ht="48.75" customHeight="1">
      <c r="A96" s="11" t="s">
        <v>3</v>
      </c>
      <c r="B96" s="11" t="s">
        <v>4</v>
      </c>
      <c r="C96" s="11" t="s">
        <v>5</v>
      </c>
      <c r="E96" s="9"/>
      <c r="F96" s="9"/>
      <c r="G96" s="12" t="s">
        <v>6</v>
      </c>
      <c r="H96" s="13" t="s">
        <v>162</v>
      </c>
      <c r="I96" s="14"/>
      <c r="J96" s="15">
        <v>1.0</v>
      </c>
      <c r="K96" s="15">
        <v>2.0</v>
      </c>
      <c r="L96" s="15">
        <v>3.0</v>
      </c>
      <c r="M96" s="12" t="s">
        <v>8</v>
      </c>
    </row>
    <row r="97" ht="48.75" customHeight="1">
      <c r="A97" s="63">
        <v>1.0</v>
      </c>
      <c r="B97" s="64" t="s">
        <v>145</v>
      </c>
      <c r="C97" s="65" t="s">
        <v>146</v>
      </c>
      <c r="D97" s="14"/>
      <c r="E97" s="66" t="s">
        <v>17</v>
      </c>
      <c r="F97" s="67">
        <v>0.7291666666666666</v>
      </c>
      <c r="G97" s="68">
        <v>0.0</v>
      </c>
      <c r="H97" s="69" t="s">
        <v>123</v>
      </c>
      <c r="I97" s="70" t="s">
        <v>153</v>
      </c>
      <c r="J97" s="71">
        <v>21.0</v>
      </c>
      <c r="K97" s="71">
        <v>15.0</v>
      </c>
      <c r="L97" s="71">
        <v>16.0</v>
      </c>
      <c r="M97" s="71">
        <v>1.0</v>
      </c>
    </row>
    <row r="98" ht="48.75" customHeight="1">
      <c r="A98" s="63">
        <v>2.0</v>
      </c>
      <c r="B98" s="64" t="s">
        <v>147</v>
      </c>
      <c r="C98" s="65" t="s">
        <v>148</v>
      </c>
      <c r="D98" s="14"/>
      <c r="E98" s="33"/>
      <c r="F98" s="33"/>
      <c r="G98" s="68">
        <v>1.0</v>
      </c>
      <c r="H98" s="33"/>
      <c r="I98" s="70" t="s">
        <v>141</v>
      </c>
      <c r="J98" s="71">
        <v>13.0</v>
      </c>
      <c r="K98" s="71">
        <v>21.0</v>
      </c>
      <c r="L98" s="71">
        <v>21.0</v>
      </c>
      <c r="M98" s="71">
        <v>2.0</v>
      </c>
    </row>
    <row r="99" ht="48.75" customHeight="1">
      <c r="A99" s="63">
        <v>3.0</v>
      </c>
      <c r="B99" s="64" t="s">
        <v>149</v>
      </c>
      <c r="C99" s="65" t="s">
        <v>150</v>
      </c>
      <c r="D99" s="14"/>
      <c r="E99" s="35" t="s">
        <v>17</v>
      </c>
      <c r="F99" s="84">
        <v>0.7638888888888888</v>
      </c>
      <c r="G99" s="77">
        <v>1.0</v>
      </c>
      <c r="H99" s="38" t="s">
        <v>163</v>
      </c>
      <c r="I99" s="64" t="s">
        <v>147</v>
      </c>
      <c r="J99" s="78">
        <v>18.0</v>
      </c>
      <c r="K99" s="78">
        <v>21.0</v>
      </c>
      <c r="L99" s="79">
        <v>23.0</v>
      </c>
      <c r="M99" s="78">
        <v>2.0</v>
      </c>
      <c r="N99" s="47"/>
    </row>
    <row r="100" ht="48.75" customHeight="1">
      <c r="A100" s="63">
        <v>4.0</v>
      </c>
      <c r="B100" s="64" t="s">
        <v>151</v>
      </c>
      <c r="C100" s="65" t="s">
        <v>152</v>
      </c>
      <c r="D100" s="14"/>
      <c r="E100" s="33"/>
      <c r="F100" s="33"/>
      <c r="G100" s="77">
        <v>0.0</v>
      </c>
      <c r="H100" s="33"/>
      <c r="I100" s="64" t="s">
        <v>138</v>
      </c>
      <c r="J100" s="78">
        <v>21.0</v>
      </c>
      <c r="K100" s="78">
        <v>19.0</v>
      </c>
      <c r="L100" s="79">
        <v>22.0</v>
      </c>
      <c r="M100" s="78">
        <v>1.0</v>
      </c>
    </row>
    <row r="101" ht="48.75" customHeight="1">
      <c r="A101" s="63">
        <v>5.0</v>
      </c>
      <c r="B101" s="64" t="s">
        <v>153</v>
      </c>
      <c r="C101" s="65" t="s">
        <v>154</v>
      </c>
      <c r="D101" s="14"/>
      <c r="E101" s="66" t="s">
        <v>17</v>
      </c>
      <c r="F101" s="67">
        <v>0.7986111111111112</v>
      </c>
      <c r="G101" s="68">
        <v>1.0</v>
      </c>
      <c r="H101" s="69" t="s">
        <v>164</v>
      </c>
      <c r="I101" s="70" t="s">
        <v>134</v>
      </c>
      <c r="J101" s="71">
        <v>21.0</v>
      </c>
      <c r="K101" s="71">
        <v>21.0</v>
      </c>
      <c r="L101" s="71">
        <v>21.0</v>
      </c>
      <c r="M101" s="71">
        <v>3.0</v>
      </c>
    </row>
    <row r="102" ht="48.75" customHeight="1">
      <c r="A102" s="63">
        <v>6.0</v>
      </c>
      <c r="B102" s="64" t="s">
        <v>155</v>
      </c>
      <c r="C102" s="65" t="s">
        <v>156</v>
      </c>
      <c r="D102" s="14"/>
      <c r="E102" s="33"/>
      <c r="F102" s="33"/>
      <c r="G102" s="68">
        <v>0.0</v>
      </c>
      <c r="H102" s="33"/>
      <c r="I102" s="70" t="s">
        <v>143</v>
      </c>
      <c r="J102" s="71">
        <v>19.0</v>
      </c>
      <c r="K102" s="71">
        <v>12.0</v>
      </c>
      <c r="L102" s="71">
        <v>18.0</v>
      </c>
      <c r="M102" s="71">
        <v>0.0</v>
      </c>
      <c r="N102" s="47"/>
    </row>
    <row r="103" ht="48.75" customHeight="1">
      <c r="A103" s="63">
        <v>7.0</v>
      </c>
      <c r="B103" s="64" t="s">
        <v>134</v>
      </c>
      <c r="C103" s="65" t="s">
        <v>135</v>
      </c>
      <c r="D103" s="14"/>
      <c r="E103" s="35" t="s">
        <v>17</v>
      </c>
      <c r="F103" s="84">
        <v>0.8333333333333334</v>
      </c>
      <c r="G103" s="77">
        <v>1.0</v>
      </c>
      <c r="H103" s="38" t="s">
        <v>165</v>
      </c>
      <c r="I103" s="64" t="s">
        <v>145</v>
      </c>
      <c r="J103" s="78">
        <v>21.0</v>
      </c>
      <c r="K103" s="78">
        <v>21.0</v>
      </c>
      <c r="L103" s="78">
        <v>19.0</v>
      </c>
      <c r="M103" s="78">
        <v>2.0</v>
      </c>
    </row>
    <row r="104" ht="48.75" customHeight="1">
      <c r="A104" s="63">
        <v>8.0</v>
      </c>
      <c r="B104" s="64" t="s">
        <v>136</v>
      </c>
      <c r="C104" s="65" t="s">
        <v>137</v>
      </c>
      <c r="D104" s="14"/>
      <c r="E104" s="33"/>
      <c r="F104" s="33"/>
      <c r="G104" s="77">
        <v>0.0</v>
      </c>
      <c r="H104" s="33"/>
      <c r="I104" s="64" t="s">
        <v>136</v>
      </c>
      <c r="J104" s="78">
        <v>17.0</v>
      </c>
      <c r="K104" s="78">
        <v>13.0</v>
      </c>
      <c r="L104" s="78">
        <v>21.0</v>
      </c>
      <c r="M104" s="78">
        <v>1.0</v>
      </c>
    </row>
    <row r="105" ht="48.75" customHeight="1">
      <c r="A105" s="63">
        <v>9.0</v>
      </c>
      <c r="B105" s="64" t="s">
        <v>138</v>
      </c>
      <c r="C105" s="65" t="s">
        <v>20</v>
      </c>
      <c r="D105" s="14"/>
      <c r="E105" s="66" t="s">
        <v>17</v>
      </c>
      <c r="F105" s="67">
        <v>0.8680555555555556</v>
      </c>
      <c r="G105" s="68">
        <v>1.0</v>
      </c>
      <c r="H105" s="69" t="s">
        <v>166</v>
      </c>
      <c r="I105" s="70" t="s">
        <v>151</v>
      </c>
      <c r="J105" s="71">
        <v>16.0</v>
      </c>
      <c r="K105" s="71">
        <v>22.0</v>
      </c>
      <c r="L105" s="71">
        <v>21.0</v>
      </c>
      <c r="M105" s="71">
        <v>2.0</v>
      </c>
    </row>
    <row r="106" ht="48.75" customHeight="1">
      <c r="A106" s="63">
        <v>10.0</v>
      </c>
      <c r="B106" s="64" t="s">
        <v>139</v>
      </c>
      <c r="C106" s="65" t="s">
        <v>140</v>
      </c>
      <c r="D106" s="14"/>
      <c r="E106" s="33"/>
      <c r="F106" s="33"/>
      <c r="G106" s="68">
        <v>0.0</v>
      </c>
      <c r="H106" s="33"/>
      <c r="I106" s="70" t="s">
        <v>139</v>
      </c>
      <c r="J106" s="71">
        <v>21.0</v>
      </c>
      <c r="K106" s="71">
        <v>20.0</v>
      </c>
      <c r="L106" s="71">
        <v>6.0</v>
      </c>
      <c r="M106" s="71">
        <v>1.0</v>
      </c>
    </row>
    <row r="107" ht="48.75" customHeight="1">
      <c r="A107" s="63">
        <v>11.0</v>
      </c>
      <c r="B107" s="64" t="s">
        <v>141</v>
      </c>
      <c r="C107" s="65" t="s">
        <v>142</v>
      </c>
      <c r="D107" s="14"/>
      <c r="E107" s="35" t="s">
        <v>17</v>
      </c>
      <c r="F107" s="84">
        <v>0.9027777777777778</v>
      </c>
      <c r="G107" s="77">
        <v>0.0</v>
      </c>
      <c r="H107" s="38" t="s">
        <v>129</v>
      </c>
      <c r="I107" s="64" t="s">
        <v>149</v>
      </c>
      <c r="J107" s="78">
        <v>21.0</v>
      </c>
      <c r="K107" s="78">
        <v>15.0</v>
      </c>
      <c r="L107" s="78">
        <v>17.0</v>
      </c>
      <c r="M107" s="78">
        <v>1.0</v>
      </c>
    </row>
    <row r="108" ht="48.75" customHeight="1">
      <c r="A108" s="63">
        <v>12.0</v>
      </c>
      <c r="B108" s="64" t="s">
        <v>143</v>
      </c>
      <c r="C108" s="65" t="s">
        <v>144</v>
      </c>
      <c r="D108" s="14"/>
      <c r="E108" s="33"/>
      <c r="F108" s="33"/>
      <c r="G108" s="77">
        <v>1.0</v>
      </c>
      <c r="H108" s="33"/>
      <c r="I108" s="64" t="s">
        <v>155</v>
      </c>
      <c r="J108" s="78">
        <v>18.0</v>
      </c>
      <c r="K108" s="78">
        <v>21.0</v>
      </c>
      <c r="L108" s="78">
        <v>21.0</v>
      </c>
      <c r="M108" s="78">
        <v>2.0</v>
      </c>
    </row>
    <row r="109" ht="48.75" customHeight="1">
      <c r="A109" s="8"/>
      <c r="B109" s="8"/>
      <c r="C109" s="8"/>
      <c r="D109" s="8"/>
      <c r="E109" s="8"/>
      <c r="F109" s="8"/>
      <c r="G109" s="8"/>
      <c r="H109" s="8"/>
      <c r="I109" s="9"/>
      <c r="J109" s="10" t="s">
        <v>2</v>
      </c>
      <c r="M109" s="9"/>
    </row>
    <row r="110" ht="48.75" customHeight="1">
      <c r="A110" s="11" t="s">
        <v>3</v>
      </c>
      <c r="B110" s="11" t="s">
        <v>4</v>
      </c>
      <c r="C110" s="11" t="s">
        <v>5</v>
      </c>
      <c r="E110" s="9"/>
      <c r="F110" s="9"/>
      <c r="G110" s="12" t="s">
        <v>6</v>
      </c>
      <c r="H110" s="13" t="s">
        <v>167</v>
      </c>
      <c r="I110" s="14"/>
      <c r="J110" s="15">
        <v>1.0</v>
      </c>
      <c r="K110" s="15">
        <v>2.0</v>
      </c>
      <c r="L110" s="15">
        <v>3.0</v>
      </c>
      <c r="M110" s="12" t="s">
        <v>8</v>
      </c>
    </row>
    <row r="111" ht="48.75" customHeight="1">
      <c r="A111" s="63">
        <v>1.0</v>
      </c>
      <c r="B111" s="64" t="s">
        <v>145</v>
      </c>
      <c r="C111" s="65" t="s">
        <v>146</v>
      </c>
      <c r="D111" s="14"/>
      <c r="E111" s="66" t="s">
        <v>17</v>
      </c>
      <c r="F111" s="67">
        <v>0.7291666666666666</v>
      </c>
      <c r="G111" s="68">
        <v>0.0</v>
      </c>
      <c r="H111" s="69" t="s">
        <v>168</v>
      </c>
      <c r="I111" s="70" t="s">
        <v>141</v>
      </c>
      <c r="J111" s="71">
        <v>11.0</v>
      </c>
      <c r="K111" s="71">
        <v>18.0</v>
      </c>
      <c r="L111" s="71">
        <v>19.0</v>
      </c>
      <c r="M111" s="71">
        <v>0.0</v>
      </c>
    </row>
    <row r="112" ht="48.75" customHeight="1">
      <c r="A112" s="63">
        <v>2.0</v>
      </c>
      <c r="B112" s="64" t="s">
        <v>147</v>
      </c>
      <c r="C112" s="65" t="s">
        <v>148</v>
      </c>
      <c r="D112" s="14"/>
      <c r="E112" s="33"/>
      <c r="F112" s="33"/>
      <c r="G112" s="68">
        <v>1.0</v>
      </c>
      <c r="H112" s="33"/>
      <c r="I112" s="70" t="s">
        <v>143</v>
      </c>
      <c r="J112" s="71">
        <v>21.0</v>
      </c>
      <c r="K112" s="71">
        <v>21.0</v>
      </c>
      <c r="L112" s="71">
        <v>21.0</v>
      </c>
      <c r="M112" s="71">
        <v>3.0</v>
      </c>
    </row>
    <row r="113" ht="48.75" customHeight="1">
      <c r="A113" s="63">
        <v>3.0</v>
      </c>
      <c r="B113" s="64" t="s">
        <v>149</v>
      </c>
      <c r="C113" s="65" t="s">
        <v>150</v>
      </c>
      <c r="D113" s="14"/>
      <c r="E113" s="35" t="s">
        <v>17</v>
      </c>
      <c r="F113" s="84">
        <v>0.7638888888888888</v>
      </c>
      <c r="G113" s="77">
        <v>1.0</v>
      </c>
      <c r="H113" s="38" t="s">
        <v>169</v>
      </c>
      <c r="I113" s="64" t="s">
        <v>145</v>
      </c>
      <c r="J113" s="78">
        <v>21.0</v>
      </c>
      <c r="K113" s="78">
        <v>21.0</v>
      </c>
      <c r="L113" s="79">
        <v>21.0</v>
      </c>
      <c r="M113" s="78">
        <v>3.0</v>
      </c>
    </row>
    <row r="114" ht="48.75" customHeight="1">
      <c r="A114" s="63">
        <v>4.0</v>
      </c>
      <c r="B114" s="64" t="s">
        <v>151</v>
      </c>
      <c r="C114" s="65" t="s">
        <v>152</v>
      </c>
      <c r="D114" s="14"/>
      <c r="E114" s="33"/>
      <c r="F114" s="33"/>
      <c r="G114" s="77">
        <v>0.0</v>
      </c>
      <c r="H114" s="33"/>
      <c r="I114" s="64" t="s">
        <v>147</v>
      </c>
      <c r="J114" s="78">
        <v>16.0</v>
      </c>
      <c r="K114" s="78">
        <v>12.0</v>
      </c>
      <c r="L114" s="79">
        <v>14.0</v>
      </c>
      <c r="M114" s="78">
        <v>0.0</v>
      </c>
    </row>
    <row r="115" ht="48.75" customHeight="1">
      <c r="A115" s="63">
        <v>5.0</v>
      </c>
      <c r="B115" s="64" t="s">
        <v>153</v>
      </c>
      <c r="C115" s="65" t="s">
        <v>154</v>
      </c>
      <c r="D115" s="14"/>
      <c r="E115" s="66" t="s">
        <v>17</v>
      </c>
      <c r="F115" s="67">
        <v>0.7986111111111112</v>
      </c>
      <c r="G115" s="68">
        <v>0.0</v>
      </c>
      <c r="H115" s="69" t="s">
        <v>170</v>
      </c>
      <c r="I115" s="70" t="s">
        <v>153</v>
      </c>
      <c r="J115" s="71">
        <v>5.0</v>
      </c>
      <c r="K115" s="71">
        <v>10.0</v>
      </c>
      <c r="L115" s="71">
        <v>8.0</v>
      </c>
      <c r="M115" s="71">
        <v>0.0</v>
      </c>
    </row>
    <row r="116" ht="48.75" customHeight="1">
      <c r="A116" s="63">
        <v>6.0</v>
      </c>
      <c r="B116" s="64" t="s">
        <v>155</v>
      </c>
      <c r="C116" s="65" t="s">
        <v>156</v>
      </c>
      <c r="D116" s="14"/>
      <c r="E116" s="33"/>
      <c r="F116" s="33"/>
      <c r="G116" s="68">
        <v>1.0</v>
      </c>
      <c r="H116" s="33"/>
      <c r="I116" s="70" t="s">
        <v>155</v>
      </c>
      <c r="J116" s="71">
        <v>21.0</v>
      </c>
      <c r="K116" s="71">
        <v>21.0</v>
      </c>
      <c r="L116" s="71">
        <v>21.0</v>
      </c>
      <c r="M116" s="71">
        <v>3.0</v>
      </c>
    </row>
    <row r="117" ht="48.75" customHeight="1">
      <c r="A117" s="63">
        <v>7.0</v>
      </c>
      <c r="B117" s="64" t="s">
        <v>134</v>
      </c>
      <c r="C117" s="65" t="s">
        <v>135</v>
      </c>
      <c r="D117" s="14"/>
      <c r="E117" s="35" t="s">
        <v>17</v>
      </c>
      <c r="F117" s="84">
        <v>0.8333333333333334</v>
      </c>
      <c r="G117" s="77">
        <v>1.0</v>
      </c>
      <c r="H117" s="38" t="s">
        <v>171</v>
      </c>
      <c r="I117" s="64" t="s">
        <v>138</v>
      </c>
      <c r="J117" s="78">
        <v>21.0</v>
      </c>
      <c r="K117" s="78">
        <v>21.0</v>
      </c>
      <c r="L117" s="78">
        <v>21.0</v>
      </c>
      <c r="M117" s="78">
        <v>3.0</v>
      </c>
    </row>
    <row r="118" ht="48.75" customHeight="1">
      <c r="A118" s="63">
        <v>8.0</v>
      </c>
      <c r="B118" s="64" t="s">
        <v>136</v>
      </c>
      <c r="C118" s="65" t="s">
        <v>137</v>
      </c>
      <c r="D118" s="14"/>
      <c r="E118" s="33"/>
      <c r="F118" s="33"/>
      <c r="G118" s="77">
        <v>0.0</v>
      </c>
      <c r="H118" s="33"/>
      <c r="I118" s="64" t="s">
        <v>139</v>
      </c>
      <c r="J118" s="78">
        <v>11.0</v>
      </c>
      <c r="K118" s="78">
        <v>8.0</v>
      </c>
      <c r="L118" s="78">
        <v>11.0</v>
      </c>
      <c r="M118" s="78">
        <v>0.0</v>
      </c>
    </row>
    <row r="119" ht="48.75" customHeight="1">
      <c r="A119" s="63">
        <v>9.0</v>
      </c>
      <c r="B119" s="64" t="s">
        <v>138</v>
      </c>
      <c r="C119" s="65" t="s">
        <v>20</v>
      </c>
      <c r="D119" s="14"/>
      <c r="E119" s="66" t="s">
        <v>17</v>
      </c>
      <c r="F119" s="67">
        <v>0.8680555555555556</v>
      </c>
      <c r="G119" s="68">
        <v>1.0</v>
      </c>
      <c r="H119" s="69" t="s">
        <v>172</v>
      </c>
      <c r="I119" s="70" t="s">
        <v>134</v>
      </c>
      <c r="J119" s="71">
        <v>21.0</v>
      </c>
      <c r="K119" s="71">
        <v>21.0</v>
      </c>
      <c r="L119" s="71">
        <v>21.0</v>
      </c>
      <c r="M119" s="71">
        <v>3.0</v>
      </c>
    </row>
    <row r="120" ht="48.75" customHeight="1">
      <c r="A120" s="63">
        <v>10.0</v>
      </c>
      <c r="B120" s="64" t="s">
        <v>139</v>
      </c>
      <c r="C120" s="65" t="s">
        <v>140</v>
      </c>
      <c r="D120" s="14"/>
      <c r="E120" s="33"/>
      <c r="F120" s="33"/>
      <c r="G120" s="68">
        <v>0.0</v>
      </c>
      <c r="H120" s="33"/>
      <c r="I120" s="70" t="s">
        <v>136</v>
      </c>
      <c r="J120" s="71">
        <v>15.0</v>
      </c>
      <c r="K120" s="71">
        <v>15.0</v>
      </c>
      <c r="L120" s="71">
        <v>18.0</v>
      </c>
      <c r="M120" s="71">
        <v>0.0</v>
      </c>
    </row>
    <row r="121" ht="48.75" customHeight="1">
      <c r="A121" s="63">
        <v>11.0</v>
      </c>
      <c r="B121" s="64" t="s">
        <v>141</v>
      </c>
      <c r="C121" s="65" t="s">
        <v>142</v>
      </c>
      <c r="D121" s="14"/>
      <c r="E121" s="35" t="s">
        <v>17</v>
      </c>
      <c r="F121" s="84">
        <v>0.9027777777777778</v>
      </c>
      <c r="G121" s="77">
        <v>0.0</v>
      </c>
      <c r="H121" s="38" t="s">
        <v>173</v>
      </c>
      <c r="I121" s="64" t="s">
        <v>149</v>
      </c>
      <c r="J121" s="78">
        <v>15.0</v>
      </c>
      <c r="K121" s="78">
        <v>10.0</v>
      </c>
      <c r="L121" s="78">
        <v>17.0</v>
      </c>
      <c r="M121" s="78">
        <v>0.0</v>
      </c>
    </row>
    <row r="122" ht="48.75" customHeight="1">
      <c r="A122" s="63">
        <v>12.0</v>
      </c>
      <c r="B122" s="64" t="s">
        <v>143</v>
      </c>
      <c r="C122" s="65" t="s">
        <v>144</v>
      </c>
      <c r="D122" s="14"/>
      <c r="E122" s="33"/>
      <c r="F122" s="33"/>
      <c r="G122" s="77">
        <v>1.0</v>
      </c>
      <c r="H122" s="33"/>
      <c r="I122" s="64" t="s">
        <v>151</v>
      </c>
      <c r="J122" s="78">
        <v>21.0</v>
      </c>
      <c r="K122" s="78">
        <v>21.0</v>
      </c>
      <c r="L122" s="78">
        <v>21.0</v>
      </c>
      <c r="M122" s="78">
        <v>3.0</v>
      </c>
    </row>
    <row r="123" ht="48.75" customHeight="1">
      <c r="A123" s="8"/>
      <c r="B123" s="8"/>
      <c r="C123" s="8"/>
      <c r="D123" s="8"/>
      <c r="E123" s="8"/>
      <c r="F123" s="8"/>
      <c r="G123" s="8"/>
      <c r="H123" s="8"/>
      <c r="I123" s="9"/>
      <c r="J123" s="10" t="s">
        <v>2</v>
      </c>
      <c r="M123" s="9"/>
    </row>
    <row r="124" ht="48.75" customHeight="1">
      <c r="A124" s="11" t="s">
        <v>3</v>
      </c>
      <c r="B124" s="11" t="s">
        <v>4</v>
      </c>
      <c r="C124" s="11" t="s">
        <v>5</v>
      </c>
      <c r="E124" s="9"/>
      <c r="F124" s="9"/>
      <c r="G124" s="12" t="s">
        <v>6</v>
      </c>
      <c r="H124" s="13" t="s">
        <v>174</v>
      </c>
      <c r="I124" s="14"/>
      <c r="J124" s="15">
        <v>1.0</v>
      </c>
      <c r="K124" s="15">
        <v>2.0</v>
      </c>
      <c r="L124" s="15">
        <v>3.0</v>
      </c>
      <c r="M124" s="12" t="s">
        <v>8</v>
      </c>
    </row>
    <row r="125" ht="48.75" customHeight="1">
      <c r="A125" s="63">
        <v>1.0</v>
      </c>
      <c r="B125" s="64" t="s">
        <v>145</v>
      </c>
      <c r="C125" s="65" t="s">
        <v>146</v>
      </c>
      <c r="D125" s="14"/>
      <c r="E125" s="66" t="s">
        <v>17</v>
      </c>
      <c r="F125" s="67">
        <v>0.7291666666666666</v>
      </c>
      <c r="G125" s="68">
        <v>0.0</v>
      </c>
      <c r="H125" s="69" t="s">
        <v>175</v>
      </c>
      <c r="I125" s="70" t="s">
        <v>134</v>
      </c>
      <c r="J125" s="71">
        <v>11.0</v>
      </c>
      <c r="K125" s="71">
        <v>12.0</v>
      </c>
      <c r="L125" s="71">
        <v>18.0</v>
      </c>
      <c r="M125" s="71">
        <v>0.0</v>
      </c>
    </row>
    <row r="126" ht="48.75" customHeight="1">
      <c r="A126" s="63">
        <v>2.0</v>
      </c>
      <c r="B126" s="64" t="s">
        <v>147</v>
      </c>
      <c r="C126" s="65" t="s">
        <v>148</v>
      </c>
      <c r="D126" s="14"/>
      <c r="E126" s="33"/>
      <c r="F126" s="33"/>
      <c r="G126" s="68">
        <v>1.0</v>
      </c>
      <c r="H126" s="33"/>
      <c r="I126" s="70" t="s">
        <v>138</v>
      </c>
      <c r="J126" s="71">
        <v>21.0</v>
      </c>
      <c r="K126" s="71">
        <v>21.0</v>
      </c>
      <c r="L126" s="71">
        <v>21.0</v>
      </c>
      <c r="M126" s="71">
        <v>3.0</v>
      </c>
    </row>
    <row r="127" ht="48.75" customHeight="1">
      <c r="A127" s="63">
        <v>3.0</v>
      </c>
      <c r="B127" s="64" t="s">
        <v>149</v>
      </c>
      <c r="C127" s="65" t="s">
        <v>150</v>
      </c>
      <c r="D127" s="14"/>
      <c r="E127" s="35" t="s">
        <v>17</v>
      </c>
      <c r="F127" s="84">
        <v>0.7638888888888888</v>
      </c>
      <c r="G127" s="77">
        <v>0.0</v>
      </c>
      <c r="H127" s="38" t="s">
        <v>111</v>
      </c>
      <c r="I127" s="64" t="s">
        <v>139</v>
      </c>
      <c r="J127" s="78">
        <v>12.0</v>
      </c>
      <c r="K127" s="78">
        <v>18.0</v>
      </c>
      <c r="L127" s="79">
        <v>11.0</v>
      </c>
      <c r="M127" s="78">
        <v>0.0</v>
      </c>
    </row>
    <row r="128" ht="48.75" customHeight="1">
      <c r="A128" s="63">
        <v>4.0</v>
      </c>
      <c r="B128" s="64" t="s">
        <v>151</v>
      </c>
      <c r="C128" s="65" t="s">
        <v>152</v>
      </c>
      <c r="D128" s="14"/>
      <c r="E128" s="33"/>
      <c r="F128" s="33"/>
      <c r="G128" s="77">
        <v>1.0</v>
      </c>
      <c r="H128" s="33"/>
      <c r="I128" s="64" t="s">
        <v>143</v>
      </c>
      <c r="J128" s="78">
        <v>21.0</v>
      </c>
      <c r="K128" s="78">
        <v>21.0</v>
      </c>
      <c r="L128" s="79">
        <v>21.0</v>
      </c>
      <c r="M128" s="78">
        <v>3.0</v>
      </c>
    </row>
    <row r="129" ht="48.75" customHeight="1">
      <c r="A129" s="63">
        <v>5.0</v>
      </c>
      <c r="B129" s="64" t="s">
        <v>153</v>
      </c>
      <c r="C129" s="65" t="s">
        <v>154</v>
      </c>
      <c r="D129" s="14"/>
      <c r="E129" s="66" t="s">
        <v>17</v>
      </c>
      <c r="F129" s="67">
        <v>0.7986111111111112</v>
      </c>
      <c r="G129" s="68">
        <v>1.0</v>
      </c>
      <c r="H129" s="69" t="s">
        <v>109</v>
      </c>
      <c r="I129" s="70" t="s">
        <v>145</v>
      </c>
      <c r="J129" s="71">
        <v>21.0</v>
      </c>
      <c r="K129" s="71">
        <v>13.0</v>
      </c>
      <c r="L129" s="71">
        <v>21.0</v>
      </c>
      <c r="M129" s="71">
        <v>2.0</v>
      </c>
    </row>
    <row r="130" ht="48.75" customHeight="1">
      <c r="A130" s="63">
        <v>6.0</v>
      </c>
      <c r="B130" s="64" t="s">
        <v>155</v>
      </c>
      <c r="C130" s="65" t="s">
        <v>156</v>
      </c>
      <c r="D130" s="14"/>
      <c r="E130" s="33"/>
      <c r="F130" s="33"/>
      <c r="G130" s="68">
        <v>0.0</v>
      </c>
      <c r="H130" s="33"/>
      <c r="I130" s="70" t="s">
        <v>153</v>
      </c>
      <c r="J130" s="71">
        <v>15.0</v>
      </c>
      <c r="K130" s="71">
        <v>21.0</v>
      </c>
      <c r="L130" s="71">
        <v>13.0</v>
      </c>
      <c r="M130" s="71">
        <v>1.0</v>
      </c>
    </row>
    <row r="131" ht="48.75" customHeight="1">
      <c r="A131" s="63">
        <v>7.0</v>
      </c>
      <c r="B131" s="64" t="s">
        <v>134</v>
      </c>
      <c r="C131" s="65" t="s">
        <v>135</v>
      </c>
      <c r="D131" s="14"/>
      <c r="E131" s="35" t="s">
        <v>17</v>
      </c>
      <c r="F131" s="84">
        <v>0.8333333333333334</v>
      </c>
      <c r="G131" s="77">
        <v>1.0</v>
      </c>
      <c r="H131" s="38" t="s">
        <v>176</v>
      </c>
      <c r="I131" s="64" t="s">
        <v>155</v>
      </c>
      <c r="J131" s="78">
        <v>21.0</v>
      </c>
      <c r="K131" s="78">
        <v>21.0</v>
      </c>
      <c r="L131" s="78">
        <v>21.0</v>
      </c>
      <c r="M131" s="78">
        <v>3.0</v>
      </c>
    </row>
    <row r="132" ht="48.75" customHeight="1">
      <c r="A132" s="63">
        <v>8.0</v>
      </c>
      <c r="B132" s="64" t="s">
        <v>136</v>
      </c>
      <c r="C132" s="65" t="s">
        <v>137</v>
      </c>
      <c r="D132" s="14"/>
      <c r="E132" s="33"/>
      <c r="F132" s="33"/>
      <c r="G132" s="77">
        <v>0.0</v>
      </c>
      <c r="H132" s="33"/>
      <c r="I132" s="64" t="s">
        <v>136</v>
      </c>
      <c r="J132" s="78">
        <v>7.0</v>
      </c>
      <c r="K132" s="78">
        <v>13.0</v>
      </c>
      <c r="L132" s="78">
        <v>18.0</v>
      </c>
      <c r="M132" s="78">
        <v>0.0</v>
      </c>
    </row>
    <row r="133" ht="48.75" customHeight="1">
      <c r="A133" s="63">
        <v>9.0</v>
      </c>
      <c r="B133" s="64" t="s">
        <v>138</v>
      </c>
      <c r="C133" s="65" t="s">
        <v>20</v>
      </c>
      <c r="D133" s="14"/>
      <c r="E133" s="66" t="s">
        <v>17</v>
      </c>
      <c r="F133" s="67">
        <v>0.8680555555555556</v>
      </c>
      <c r="G133" s="68">
        <v>1.0</v>
      </c>
      <c r="H133" s="69" t="s">
        <v>177</v>
      </c>
      <c r="I133" s="70" t="s">
        <v>149</v>
      </c>
      <c r="J133" s="71">
        <v>16.0</v>
      </c>
      <c r="K133" s="71">
        <v>21.0</v>
      </c>
      <c r="L133" s="71">
        <v>21.0</v>
      </c>
      <c r="M133" s="71">
        <v>2.0</v>
      </c>
    </row>
    <row r="134" ht="48.75" customHeight="1">
      <c r="A134" s="63">
        <v>10.0</v>
      </c>
      <c r="B134" s="64" t="s">
        <v>139</v>
      </c>
      <c r="C134" s="65" t="s">
        <v>140</v>
      </c>
      <c r="D134" s="14"/>
      <c r="E134" s="33"/>
      <c r="F134" s="33"/>
      <c r="G134" s="68">
        <v>0.0</v>
      </c>
      <c r="H134" s="33"/>
      <c r="I134" s="70" t="s">
        <v>141</v>
      </c>
      <c r="J134" s="71">
        <v>21.0</v>
      </c>
      <c r="K134" s="71">
        <v>15.0</v>
      </c>
      <c r="L134" s="71">
        <v>16.0</v>
      </c>
      <c r="M134" s="71">
        <v>1.0</v>
      </c>
    </row>
    <row r="135" ht="48.75" customHeight="1">
      <c r="A135" s="63">
        <v>11.0</v>
      </c>
      <c r="B135" s="64" t="s">
        <v>141</v>
      </c>
      <c r="C135" s="65" t="s">
        <v>142</v>
      </c>
      <c r="D135" s="14"/>
      <c r="E135" s="35" t="s">
        <v>17</v>
      </c>
      <c r="F135" s="84">
        <v>0.9027777777777778</v>
      </c>
      <c r="G135" s="77">
        <v>0.0</v>
      </c>
      <c r="H135" s="38" t="s">
        <v>178</v>
      </c>
      <c r="I135" s="64" t="s">
        <v>147</v>
      </c>
      <c r="J135" s="78">
        <v>11.0</v>
      </c>
      <c r="K135" s="78">
        <v>21.0</v>
      </c>
      <c r="L135" s="78">
        <v>14.0</v>
      </c>
      <c r="M135" s="78">
        <v>1.0</v>
      </c>
    </row>
    <row r="136" ht="48.75" customHeight="1">
      <c r="A136" s="63">
        <v>12.0</v>
      </c>
      <c r="B136" s="64" t="s">
        <v>143</v>
      </c>
      <c r="C136" s="65" t="s">
        <v>144</v>
      </c>
      <c r="D136" s="14"/>
      <c r="E136" s="33"/>
      <c r="F136" s="33"/>
      <c r="G136" s="77">
        <v>1.0</v>
      </c>
      <c r="H136" s="33"/>
      <c r="I136" s="64" t="s">
        <v>151</v>
      </c>
      <c r="J136" s="78">
        <v>21.0</v>
      </c>
      <c r="K136" s="78">
        <v>18.0</v>
      </c>
      <c r="L136" s="78">
        <v>21.0</v>
      </c>
      <c r="M136" s="78">
        <v>2.0</v>
      </c>
    </row>
    <row r="137" ht="48.75" customHeight="1">
      <c r="A137" s="8"/>
      <c r="B137" s="8"/>
      <c r="C137" s="8"/>
      <c r="D137" s="8"/>
      <c r="E137" s="8"/>
      <c r="F137" s="8"/>
      <c r="G137" s="8"/>
      <c r="H137" s="8"/>
      <c r="I137" s="9"/>
      <c r="J137" s="10" t="s">
        <v>2</v>
      </c>
      <c r="M137" s="9"/>
    </row>
    <row r="138" ht="48.75" customHeight="1">
      <c r="A138" s="11" t="s">
        <v>3</v>
      </c>
      <c r="B138" s="11" t="s">
        <v>4</v>
      </c>
      <c r="C138" s="11" t="s">
        <v>5</v>
      </c>
      <c r="E138" s="9"/>
      <c r="F138" s="9"/>
      <c r="G138" s="12" t="s">
        <v>6</v>
      </c>
      <c r="H138" s="13" t="s">
        <v>179</v>
      </c>
      <c r="I138" s="14"/>
      <c r="J138" s="15">
        <v>1.0</v>
      </c>
      <c r="K138" s="15">
        <v>2.0</v>
      </c>
      <c r="L138" s="15">
        <v>3.0</v>
      </c>
      <c r="M138" s="12" t="s">
        <v>8</v>
      </c>
    </row>
    <row r="139" ht="48.75" customHeight="1">
      <c r="A139" s="63">
        <v>1.0</v>
      </c>
      <c r="B139" s="64" t="s">
        <v>145</v>
      </c>
      <c r="C139" s="65" t="s">
        <v>146</v>
      </c>
      <c r="D139" s="14"/>
      <c r="E139" s="66" t="s">
        <v>17</v>
      </c>
      <c r="F139" s="67">
        <v>0.7291666666666666</v>
      </c>
      <c r="G139" s="68">
        <v>1.0</v>
      </c>
      <c r="H139" s="69" t="s">
        <v>180</v>
      </c>
      <c r="I139" s="70" t="s">
        <v>147</v>
      </c>
      <c r="J139" s="71">
        <v>21.0</v>
      </c>
      <c r="K139" s="71">
        <v>21.0</v>
      </c>
      <c r="L139" s="71">
        <v>21.0</v>
      </c>
      <c r="M139" s="71">
        <v>3.0</v>
      </c>
    </row>
    <row r="140" ht="48.75" customHeight="1">
      <c r="A140" s="63">
        <v>2.0</v>
      </c>
      <c r="B140" s="64" t="s">
        <v>147</v>
      </c>
      <c r="C140" s="65" t="s">
        <v>148</v>
      </c>
      <c r="D140" s="14"/>
      <c r="E140" s="33"/>
      <c r="F140" s="33"/>
      <c r="G140" s="68">
        <v>0.0</v>
      </c>
      <c r="H140" s="33"/>
      <c r="I140" s="70" t="s">
        <v>153</v>
      </c>
      <c r="J140" s="71">
        <v>14.0</v>
      </c>
      <c r="K140" s="71">
        <v>15.0</v>
      </c>
      <c r="L140" s="71">
        <v>9.0</v>
      </c>
      <c r="M140" s="71">
        <v>0.0</v>
      </c>
    </row>
    <row r="141" ht="48.75" customHeight="1">
      <c r="A141" s="63">
        <v>3.0</v>
      </c>
      <c r="B141" s="64" t="s">
        <v>149</v>
      </c>
      <c r="C141" s="65" t="s">
        <v>150</v>
      </c>
      <c r="D141" s="14"/>
      <c r="E141" s="35" t="s">
        <v>17</v>
      </c>
      <c r="F141" s="84">
        <v>0.7638888888888888</v>
      </c>
      <c r="G141" s="77">
        <v>1.0</v>
      </c>
      <c r="H141" s="38" t="s">
        <v>117</v>
      </c>
      <c r="I141" s="64" t="s">
        <v>151</v>
      </c>
      <c r="J141" s="78">
        <v>21.0</v>
      </c>
      <c r="K141" s="78">
        <v>16.0</v>
      </c>
      <c r="L141" s="79">
        <v>21.0</v>
      </c>
      <c r="M141" s="78">
        <v>2.0</v>
      </c>
    </row>
    <row r="142" ht="48.75" customHeight="1">
      <c r="A142" s="63">
        <v>4.0</v>
      </c>
      <c r="B142" s="64" t="s">
        <v>151</v>
      </c>
      <c r="C142" s="65" t="s">
        <v>152</v>
      </c>
      <c r="D142" s="14"/>
      <c r="E142" s="33"/>
      <c r="F142" s="33"/>
      <c r="G142" s="77">
        <v>0.0</v>
      </c>
      <c r="H142" s="33"/>
      <c r="I142" s="64" t="s">
        <v>136</v>
      </c>
      <c r="J142" s="78">
        <v>13.0</v>
      </c>
      <c r="K142" s="78">
        <v>21.0</v>
      </c>
      <c r="L142" s="79">
        <v>19.0</v>
      </c>
      <c r="M142" s="78">
        <v>1.0</v>
      </c>
    </row>
    <row r="143" ht="48.75" customHeight="1">
      <c r="A143" s="63">
        <v>5.0</v>
      </c>
      <c r="B143" s="64" t="s">
        <v>153</v>
      </c>
      <c r="C143" s="65" t="s">
        <v>154</v>
      </c>
      <c r="D143" s="14"/>
      <c r="E143" s="66" t="s">
        <v>17</v>
      </c>
      <c r="F143" s="67">
        <v>0.7986111111111112</v>
      </c>
      <c r="G143" s="68">
        <v>1.0</v>
      </c>
      <c r="H143" s="69" t="s">
        <v>181</v>
      </c>
      <c r="I143" s="70" t="s">
        <v>149</v>
      </c>
      <c r="J143" s="71">
        <v>23.0</v>
      </c>
      <c r="K143" s="71">
        <v>17.0</v>
      </c>
      <c r="L143" s="71">
        <v>21.0</v>
      </c>
      <c r="M143" s="71">
        <v>2.0</v>
      </c>
    </row>
    <row r="144" ht="48.75" customHeight="1">
      <c r="A144" s="63">
        <v>6.0</v>
      </c>
      <c r="B144" s="64" t="s">
        <v>155</v>
      </c>
      <c r="C144" s="65" t="s">
        <v>156</v>
      </c>
      <c r="D144" s="14"/>
      <c r="E144" s="33"/>
      <c r="F144" s="33"/>
      <c r="G144" s="68">
        <v>0.0</v>
      </c>
      <c r="H144" s="33"/>
      <c r="I144" s="70" t="s">
        <v>143</v>
      </c>
      <c r="J144" s="71">
        <v>21.0</v>
      </c>
      <c r="K144" s="71">
        <v>21.0</v>
      </c>
      <c r="L144" s="71">
        <v>12.0</v>
      </c>
      <c r="M144" s="71">
        <v>1.0</v>
      </c>
    </row>
    <row r="145" ht="48.75" customHeight="1">
      <c r="A145" s="63">
        <v>7.0</v>
      </c>
      <c r="B145" s="64" t="s">
        <v>134</v>
      </c>
      <c r="C145" s="65" t="s">
        <v>135</v>
      </c>
      <c r="D145" s="14"/>
      <c r="E145" s="35" t="s">
        <v>17</v>
      </c>
      <c r="F145" s="84">
        <v>0.8333333333333334</v>
      </c>
      <c r="G145" s="77">
        <v>1.0</v>
      </c>
      <c r="H145" s="38" t="s">
        <v>182</v>
      </c>
      <c r="I145" s="64" t="s">
        <v>155</v>
      </c>
      <c r="J145" s="78">
        <v>21.0</v>
      </c>
      <c r="K145" s="78">
        <v>21.0</v>
      </c>
      <c r="L145" s="78">
        <v>21.0</v>
      </c>
      <c r="M145" s="78">
        <v>3.0</v>
      </c>
    </row>
    <row r="146" ht="48.75" customHeight="1">
      <c r="A146" s="63">
        <v>8.0</v>
      </c>
      <c r="B146" s="64" t="s">
        <v>136</v>
      </c>
      <c r="C146" s="65" t="s">
        <v>137</v>
      </c>
      <c r="D146" s="14"/>
      <c r="E146" s="33"/>
      <c r="F146" s="33"/>
      <c r="G146" s="77">
        <v>0.0</v>
      </c>
      <c r="H146" s="33"/>
      <c r="I146" s="64" t="s">
        <v>134</v>
      </c>
      <c r="J146" s="78">
        <v>11.0</v>
      </c>
      <c r="K146" s="78">
        <v>13.0</v>
      </c>
      <c r="L146" s="78">
        <v>15.0</v>
      </c>
      <c r="M146" s="78">
        <v>0.0</v>
      </c>
    </row>
    <row r="147" ht="48.75" customHeight="1">
      <c r="A147" s="63">
        <v>9.0</v>
      </c>
      <c r="B147" s="64" t="s">
        <v>138</v>
      </c>
      <c r="C147" s="65" t="s">
        <v>20</v>
      </c>
      <c r="D147" s="14"/>
      <c r="E147" s="66" t="s">
        <v>17</v>
      </c>
      <c r="F147" s="67">
        <v>0.8680555555555556</v>
      </c>
      <c r="G147" s="68">
        <v>0.0</v>
      </c>
      <c r="H147" s="69" t="s">
        <v>183</v>
      </c>
      <c r="I147" s="70" t="s">
        <v>145</v>
      </c>
      <c r="J147" s="71">
        <v>22.0</v>
      </c>
      <c r="K147" s="71">
        <v>21.0</v>
      </c>
      <c r="L147" s="71">
        <v>19.0</v>
      </c>
      <c r="M147" s="71">
        <v>1.0</v>
      </c>
    </row>
    <row r="148" ht="48.75" customHeight="1">
      <c r="A148" s="63">
        <v>10.0</v>
      </c>
      <c r="B148" s="64" t="s">
        <v>139</v>
      </c>
      <c r="C148" s="65" t="s">
        <v>140</v>
      </c>
      <c r="D148" s="14"/>
      <c r="E148" s="33"/>
      <c r="F148" s="33"/>
      <c r="G148" s="68">
        <v>1.0</v>
      </c>
      <c r="H148" s="33"/>
      <c r="I148" s="70" t="s">
        <v>138</v>
      </c>
      <c r="J148" s="71">
        <v>23.0</v>
      </c>
      <c r="K148" s="71">
        <v>11.0</v>
      </c>
      <c r="L148" s="71">
        <v>21.0</v>
      </c>
      <c r="M148" s="71">
        <v>2.0</v>
      </c>
    </row>
    <row r="149" ht="48.75" customHeight="1">
      <c r="A149" s="63">
        <v>11.0</v>
      </c>
      <c r="B149" s="64" t="s">
        <v>141</v>
      </c>
      <c r="C149" s="65" t="s">
        <v>142</v>
      </c>
      <c r="D149" s="14"/>
      <c r="E149" s="35" t="s">
        <v>17</v>
      </c>
      <c r="F149" s="84">
        <v>0.9027777777777778</v>
      </c>
      <c r="G149" s="77">
        <v>0.0</v>
      </c>
      <c r="H149" s="38" t="s">
        <v>184</v>
      </c>
      <c r="I149" s="64" t="s">
        <v>139</v>
      </c>
      <c r="J149" s="78">
        <v>21.0</v>
      </c>
      <c r="K149" s="78">
        <v>17.0</v>
      </c>
      <c r="L149" s="78">
        <v>18.0</v>
      </c>
      <c r="M149" s="78">
        <v>1.0</v>
      </c>
    </row>
    <row r="150" ht="48.75" customHeight="1">
      <c r="A150" s="63">
        <v>12.0</v>
      </c>
      <c r="B150" s="64" t="s">
        <v>143</v>
      </c>
      <c r="C150" s="65" t="s">
        <v>144</v>
      </c>
      <c r="D150" s="14"/>
      <c r="E150" s="33"/>
      <c r="F150" s="33"/>
      <c r="G150" s="77">
        <v>1.0</v>
      </c>
      <c r="H150" s="33"/>
      <c r="I150" s="64" t="s">
        <v>141</v>
      </c>
      <c r="J150" s="78">
        <v>19.0</v>
      </c>
      <c r="K150" s="78">
        <v>21.0</v>
      </c>
      <c r="L150" s="78">
        <v>21.0</v>
      </c>
      <c r="M150" s="78">
        <v>2.0</v>
      </c>
    </row>
    <row r="151" ht="48.75" customHeight="1">
      <c r="A151" s="8"/>
      <c r="B151" s="8"/>
      <c r="C151" s="8"/>
      <c r="D151" s="8"/>
      <c r="E151" s="8"/>
      <c r="F151" s="8"/>
      <c r="G151" s="8"/>
      <c r="H151" s="8"/>
      <c r="I151" s="9"/>
      <c r="J151" s="10" t="s">
        <v>2</v>
      </c>
      <c r="M151" s="9"/>
    </row>
    <row r="152" ht="48.75" customHeight="1">
      <c r="A152" s="11" t="s">
        <v>3</v>
      </c>
      <c r="B152" s="11" t="s">
        <v>4</v>
      </c>
      <c r="C152" s="11" t="s">
        <v>5</v>
      </c>
      <c r="E152" s="9"/>
      <c r="F152" s="9"/>
      <c r="G152" s="12" t="s">
        <v>6</v>
      </c>
      <c r="H152" s="13" t="s">
        <v>185</v>
      </c>
      <c r="I152" s="14"/>
      <c r="J152" s="15">
        <v>1.0</v>
      </c>
      <c r="K152" s="15">
        <v>2.0</v>
      </c>
      <c r="L152" s="15">
        <v>3.0</v>
      </c>
      <c r="M152" s="12" t="s">
        <v>8</v>
      </c>
    </row>
    <row r="153" ht="48.75" customHeight="1">
      <c r="A153" s="63">
        <v>1.0</v>
      </c>
      <c r="B153" s="64" t="s">
        <v>145</v>
      </c>
      <c r="C153" s="65" t="s">
        <v>146</v>
      </c>
      <c r="D153" s="14"/>
      <c r="E153" s="66" t="s">
        <v>17</v>
      </c>
      <c r="F153" s="67">
        <v>0.7291666666666666</v>
      </c>
      <c r="G153" s="68">
        <v>0.0</v>
      </c>
      <c r="H153" s="69" t="s">
        <v>186</v>
      </c>
      <c r="I153" s="70" t="s">
        <v>147</v>
      </c>
      <c r="J153" s="71">
        <v>13.0</v>
      </c>
      <c r="K153" s="71">
        <v>21.0</v>
      </c>
      <c r="L153" s="71">
        <v>13.0</v>
      </c>
      <c r="M153" s="71">
        <v>1.0</v>
      </c>
    </row>
    <row r="154" ht="48.75" customHeight="1">
      <c r="A154" s="63">
        <v>2.0</v>
      </c>
      <c r="B154" s="64" t="s">
        <v>147</v>
      </c>
      <c r="C154" s="65" t="s">
        <v>148</v>
      </c>
      <c r="D154" s="14"/>
      <c r="E154" s="33"/>
      <c r="F154" s="33"/>
      <c r="G154" s="68">
        <v>1.0</v>
      </c>
      <c r="H154" s="33"/>
      <c r="I154" s="70" t="s">
        <v>155</v>
      </c>
      <c r="J154" s="71">
        <v>21.0</v>
      </c>
      <c r="K154" s="71">
        <v>17.0</v>
      </c>
      <c r="L154" s="71">
        <v>21.0</v>
      </c>
      <c r="M154" s="71">
        <v>2.0</v>
      </c>
    </row>
    <row r="155" ht="48.75" customHeight="1">
      <c r="A155" s="63">
        <v>3.0</v>
      </c>
      <c r="B155" s="64" t="s">
        <v>149</v>
      </c>
      <c r="C155" s="65" t="s">
        <v>150</v>
      </c>
      <c r="D155" s="14"/>
      <c r="E155" s="35" t="s">
        <v>17</v>
      </c>
      <c r="F155" s="84">
        <v>0.7638888888888888</v>
      </c>
      <c r="G155" s="77">
        <v>1.0</v>
      </c>
      <c r="H155" s="38" t="s">
        <v>187</v>
      </c>
      <c r="I155" s="64" t="s">
        <v>149</v>
      </c>
      <c r="J155" s="78">
        <v>21.0</v>
      </c>
      <c r="K155" s="78">
        <v>21.0</v>
      </c>
      <c r="L155" s="79">
        <v>21.0</v>
      </c>
      <c r="M155" s="78">
        <v>3.0</v>
      </c>
    </row>
    <row r="156" ht="48.75" customHeight="1">
      <c r="A156" s="63">
        <v>4.0</v>
      </c>
      <c r="B156" s="64" t="s">
        <v>151</v>
      </c>
      <c r="C156" s="65" t="s">
        <v>152</v>
      </c>
      <c r="D156" s="14"/>
      <c r="E156" s="33"/>
      <c r="F156" s="33"/>
      <c r="G156" s="77">
        <v>0.0</v>
      </c>
      <c r="H156" s="33"/>
      <c r="I156" s="64" t="s">
        <v>139</v>
      </c>
      <c r="J156" s="78">
        <v>14.0</v>
      </c>
      <c r="K156" s="78">
        <v>21.0</v>
      </c>
      <c r="L156" s="79">
        <v>19.0</v>
      </c>
      <c r="M156" s="78">
        <v>0.0</v>
      </c>
    </row>
    <row r="157" ht="48.75" customHeight="1">
      <c r="A157" s="63">
        <v>5.0</v>
      </c>
      <c r="B157" s="64" t="s">
        <v>153</v>
      </c>
      <c r="C157" s="65" t="s">
        <v>154</v>
      </c>
      <c r="D157" s="14"/>
      <c r="E157" s="66" t="s">
        <v>17</v>
      </c>
      <c r="F157" s="67">
        <v>0.7986111111111112</v>
      </c>
      <c r="G157" s="68">
        <v>0.0</v>
      </c>
      <c r="H157" s="69" t="s">
        <v>131</v>
      </c>
      <c r="I157" s="70" t="s">
        <v>145</v>
      </c>
      <c r="J157" s="71">
        <v>14.0</v>
      </c>
      <c r="K157" s="71">
        <v>13.0</v>
      </c>
      <c r="L157" s="71">
        <v>21.0</v>
      </c>
      <c r="M157" s="71">
        <v>1.0</v>
      </c>
    </row>
    <row r="158" ht="48.75" customHeight="1">
      <c r="A158" s="63">
        <v>6.0</v>
      </c>
      <c r="B158" s="64" t="s">
        <v>155</v>
      </c>
      <c r="C158" s="65" t="s">
        <v>156</v>
      </c>
      <c r="D158" s="14"/>
      <c r="E158" s="33"/>
      <c r="F158" s="33"/>
      <c r="G158" s="68">
        <v>1.0</v>
      </c>
      <c r="H158" s="33"/>
      <c r="I158" s="70" t="s">
        <v>151</v>
      </c>
      <c r="J158" s="71">
        <v>21.0</v>
      </c>
      <c r="K158" s="71">
        <v>21.0</v>
      </c>
      <c r="L158" s="71">
        <v>15.0</v>
      </c>
      <c r="M158" s="71">
        <v>2.0</v>
      </c>
    </row>
    <row r="159" ht="48.75" customHeight="1">
      <c r="A159" s="63">
        <v>7.0</v>
      </c>
      <c r="B159" s="64" t="s">
        <v>134</v>
      </c>
      <c r="C159" s="65" t="s">
        <v>135</v>
      </c>
      <c r="D159" s="14"/>
      <c r="E159" s="35" t="s">
        <v>17</v>
      </c>
      <c r="F159" s="84">
        <v>0.8333333333333334</v>
      </c>
      <c r="G159" s="77">
        <v>1.0</v>
      </c>
      <c r="H159" s="38" t="s">
        <v>188</v>
      </c>
      <c r="I159" s="64" t="s">
        <v>153</v>
      </c>
      <c r="J159" s="78">
        <v>18.0</v>
      </c>
      <c r="K159" s="78">
        <v>21.0</v>
      </c>
      <c r="L159" s="78">
        <v>21.0</v>
      </c>
      <c r="M159" s="78">
        <v>2.0</v>
      </c>
    </row>
    <row r="160" ht="48.75" customHeight="1">
      <c r="A160" s="63">
        <v>8.0</v>
      </c>
      <c r="B160" s="64" t="s">
        <v>136</v>
      </c>
      <c r="C160" s="65" t="s">
        <v>137</v>
      </c>
      <c r="D160" s="14"/>
      <c r="E160" s="33"/>
      <c r="F160" s="33"/>
      <c r="G160" s="77">
        <v>0.0</v>
      </c>
      <c r="H160" s="33"/>
      <c r="I160" s="64" t="s">
        <v>143</v>
      </c>
      <c r="J160" s="78">
        <v>21.0</v>
      </c>
      <c r="K160" s="78">
        <v>14.0</v>
      </c>
      <c r="L160" s="78">
        <v>19.0</v>
      </c>
      <c r="M160" s="78">
        <v>1.0</v>
      </c>
    </row>
    <row r="161" ht="48.75" customHeight="1">
      <c r="A161" s="63">
        <v>9.0</v>
      </c>
      <c r="B161" s="64" t="s">
        <v>138</v>
      </c>
      <c r="C161" s="65" t="s">
        <v>20</v>
      </c>
      <c r="D161" s="14"/>
      <c r="E161" s="66" t="s">
        <v>17</v>
      </c>
      <c r="F161" s="67">
        <v>0.8680555555555556</v>
      </c>
      <c r="G161" s="68">
        <v>0.0</v>
      </c>
      <c r="H161" s="69" t="s">
        <v>189</v>
      </c>
      <c r="I161" s="70" t="s">
        <v>136</v>
      </c>
      <c r="J161" s="71">
        <v>17.0</v>
      </c>
      <c r="K161" s="71">
        <v>17.0</v>
      </c>
      <c r="L161" s="71">
        <v>21.0</v>
      </c>
      <c r="M161" s="71">
        <v>1.0</v>
      </c>
    </row>
    <row r="162" ht="48.75" customHeight="1">
      <c r="A162" s="63">
        <v>10.0</v>
      </c>
      <c r="B162" s="64" t="s">
        <v>139</v>
      </c>
      <c r="C162" s="65" t="s">
        <v>140</v>
      </c>
      <c r="D162" s="14"/>
      <c r="E162" s="33"/>
      <c r="F162" s="33"/>
      <c r="G162" s="68">
        <v>1.0</v>
      </c>
      <c r="H162" s="33"/>
      <c r="I162" s="70" t="s">
        <v>138</v>
      </c>
      <c r="J162" s="71">
        <v>21.0</v>
      </c>
      <c r="K162" s="71">
        <v>21.0</v>
      </c>
      <c r="L162" s="71">
        <v>13.0</v>
      </c>
      <c r="M162" s="71">
        <v>2.0</v>
      </c>
    </row>
    <row r="163" ht="48.75" customHeight="1">
      <c r="A163" s="63">
        <v>11.0</v>
      </c>
      <c r="B163" s="64" t="s">
        <v>141</v>
      </c>
      <c r="C163" s="65" t="s">
        <v>142</v>
      </c>
      <c r="D163" s="14"/>
      <c r="E163" s="35" t="s">
        <v>17</v>
      </c>
      <c r="F163" s="84">
        <v>0.9027777777777778</v>
      </c>
      <c r="G163" s="77">
        <v>1.0</v>
      </c>
      <c r="H163" s="38" t="s">
        <v>128</v>
      </c>
      <c r="I163" s="64" t="s">
        <v>134</v>
      </c>
      <c r="J163" s="78">
        <v>21.0</v>
      </c>
      <c r="K163" s="78">
        <v>21.0</v>
      </c>
      <c r="L163" s="78">
        <v>21.0</v>
      </c>
      <c r="M163" s="78">
        <v>3.0</v>
      </c>
    </row>
    <row r="164" ht="48.75" customHeight="1">
      <c r="A164" s="63">
        <v>12.0</v>
      </c>
      <c r="B164" s="64" t="s">
        <v>143</v>
      </c>
      <c r="C164" s="65" t="s">
        <v>144</v>
      </c>
      <c r="D164" s="14"/>
      <c r="E164" s="33"/>
      <c r="F164" s="33"/>
      <c r="G164" s="77">
        <v>0.0</v>
      </c>
      <c r="H164" s="33"/>
      <c r="I164" s="64" t="s">
        <v>141</v>
      </c>
      <c r="J164" s="78">
        <v>0.0</v>
      </c>
      <c r="K164" s="78">
        <v>0.0</v>
      </c>
      <c r="L164" s="78">
        <v>0.0</v>
      </c>
      <c r="M164" s="78">
        <v>0.0</v>
      </c>
    </row>
    <row r="165" ht="48.75" customHeight="1">
      <c r="A165" s="8"/>
      <c r="B165" s="8"/>
      <c r="C165" s="8"/>
      <c r="D165" s="8"/>
      <c r="E165" s="8"/>
      <c r="F165" s="8"/>
      <c r="G165" s="8"/>
      <c r="H165" s="8"/>
      <c r="I165" s="9"/>
      <c r="J165" s="10" t="s">
        <v>2</v>
      </c>
      <c r="M165" s="9"/>
    </row>
    <row r="166" ht="48.75" customHeight="1">
      <c r="A166" s="11" t="s">
        <v>3</v>
      </c>
      <c r="B166" s="11" t="s">
        <v>4</v>
      </c>
      <c r="C166" s="11" t="s">
        <v>5</v>
      </c>
      <c r="E166" s="9"/>
      <c r="F166" s="9"/>
      <c r="G166" s="12" t="s">
        <v>6</v>
      </c>
      <c r="H166" s="13" t="s">
        <v>190</v>
      </c>
      <c r="I166" s="14"/>
      <c r="J166" s="15">
        <v>1.0</v>
      </c>
      <c r="K166" s="15">
        <v>2.0</v>
      </c>
      <c r="L166" s="15">
        <v>3.0</v>
      </c>
      <c r="M166" s="12" t="s">
        <v>8</v>
      </c>
    </row>
    <row r="167" ht="48.75" customHeight="1">
      <c r="A167" s="63">
        <v>1.0</v>
      </c>
      <c r="B167" s="64" t="s">
        <v>145</v>
      </c>
      <c r="C167" s="65" t="s">
        <v>146</v>
      </c>
      <c r="D167" s="14"/>
      <c r="E167" s="66" t="s">
        <v>17</v>
      </c>
      <c r="F167" s="67">
        <v>0.7291666666666666</v>
      </c>
      <c r="G167" s="68">
        <v>0.0</v>
      </c>
      <c r="H167" s="69" t="s">
        <v>168</v>
      </c>
      <c r="I167" s="70" t="s">
        <v>141</v>
      </c>
      <c r="J167" s="71">
        <v>12.0</v>
      </c>
      <c r="K167" s="71">
        <v>21.0</v>
      </c>
      <c r="L167" s="71">
        <v>9.0</v>
      </c>
      <c r="M167" s="71">
        <v>1.0</v>
      </c>
    </row>
    <row r="168" ht="48.75" customHeight="1">
      <c r="A168" s="63">
        <v>2.0</v>
      </c>
      <c r="B168" s="64" t="s">
        <v>147</v>
      </c>
      <c r="C168" s="65" t="s">
        <v>148</v>
      </c>
      <c r="D168" s="14"/>
      <c r="E168" s="33"/>
      <c r="F168" s="33"/>
      <c r="G168" s="68">
        <v>1.0</v>
      </c>
      <c r="H168" s="33"/>
      <c r="I168" s="70" t="s">
        <v>143</v>
      </c>
      <c r="J168" s="71">
        <v>21.0</v>
      </c>
      <c r="K168" s="71">
        <v>19.0</v>
      </c>
      <c r="L168" s="71">
        <v>21.0</v>
      </c>
      <c r="M168" s="71">
        <v>2.0</v>
      </c>
    </row>
    <row r="169" ht="48.75" customHeight="1">
      <c r="A169" s="63">
        <v>3.0</v>
      </c>
      <c r="B169" s="64" t="s">
        <v>149</v>
      </c>
      <c r="C169" s="65" t="s">
        <v>150</v>
      </c>
      <c r="D169" s="14"/>
      <c r="E169" s="35" t="s">
        <v>17</v>
      </c>
      <c r="F169" s="84">
        <v>0.7638888888888888</v>
      </c>
      <c r="G169" s="77">
        <v>1.0</v>
      </c>
      <c r="H169" s="38" t="s">
        <v>171</v>
      </c>
      <c r="I169" s="64" t="s">
        <v>138</v>
      </c>
      <c r="J169" s="78">
        <v>21.0</v>
      </c>
      <c r="K169" s="78">
        <v>21.0</v>
      </c>
      <c r="L169" s="79">
        <v>21.0</v>
      </c>
      <c r="M169" s="78">
        <v>3.0</v>
      </c>
    </row>
    <row r="170" ht="48.75" customHeight="1">
      <c r="A170" s="63">
        <v>4.0</v>
      </c>
      <c r="B170" s="64" t="s">
        <v>151</v>
      </c>
      <c r="C170" s="65" t="s">
        <v>152</v>
      </c>
      <c r="D170" s="14"/>
      <c r="E170" s="33"/>
      <c r="F170" s="33"/>
      <c r="G170" s="77">
        <v>0.0</v>
      </c>
      <c r="H170" s="33"/>
      <c r="I170" s="64" t="s">
        <v>139</v>
      </c>
      <c r="J170" s="78">
        <v>17.0</v>
      </c>
      <c r="K170" s="78">
        <v>14.0</v>
      </c>
      <c r="L170" s="79">
        <v>16.0</v>
      </c>
      <c r="M170" s="78">
        <v>0.0</v>
      </c>
    </row>
    <row r="171" ht="48.75" customHeight="1">
      <c r="A171" s="63">
        <v>5.0</v>
      </c>
      <c r="B171" s="64" t="s">
        <v>153</v>
      </c>
      <c r="C171" s="65" t="s">
        <v>154</v>
      </c>
      <c r="D171" s="14"/>
      <c r="E171" s="66" t="s">
        <v>17</v>
      </c>
      <c r="F171" s="67">
        <v>0.7986111111111112</v>
      </c>
      <c r="G171" s="68">
        <v>0.0</v>
      </c>
      <c r="H171" s="69" t="s">
        <v>172</v>
      </c>
      <c r="I171" s="70" t="s">
        <v>134</v>
      </c>
      <c r="J171" s="71">
        <v>17.0</v>
      </c>
      <c r="K171" s="71">
        <v>9.0</v>
      </c>
      <c r="L171" s="71">
        <v>19.0</v>
      </c>
      <c r="M171" s="71">
        <v>0.0</v>
      </c>
    </row>
    <row r="172" ht="48.75" customHeight="1">
      <c r="A172" s="63">
        <v>6.0</v>
      </c>
      <c r="B172" s="64" t="s">
        <v>155</v>
      </c>
      <c r="C172" s="65" t="s">
        <v>156</v>
      </c>
      <c r="D172" s="14"/>
      <c r="E172" s="33"/>
      <c r="F172" s="33"/>
      <c r="G172" s="68">
        <v>1.0</v>
      </c>
      <c r="H172" s="33"/>
      <c r="I172" s="70" t="s">
        <v>136</v>
      </c>
      <c r="J172" s="71">
        <v>21.0</v>
      </c>
      <c r="K172" s="71">
        <v>21.0</v>
      </c>
      <c r="L172" s="71">
        <v>21.0</v>
      </c>
      <c r="M172" s="71">
        <v>3.0</v>
      </c>
    </row>
    <row r="173" ht="48.75" customHeight="1">
      <c r="A173" s="63">
        <v>7.0</v>
      </c>
      <c r="B173" s="64" t="s">
        <v>134</v>
      </c>
      <c r="C173" s="65" t="s">
        <v>135</v>
      </c>
      <c r="D173" s="14"/>
      <c r="E173" s="35" t="s">
        <v>17</v>
      </c>
      <c r="F173" s="84">
        <v>0.8333333333333334</v>
      </c>
      <c r="G173" s="77">
        <v>0.0</v>
      </c>
      <c r="H173" s="38" t="s">
        <v>173</v>
      </c>
      <c r="I173" s="64" t="s">
        <v>149</v>
      </c>
      <c r="J173" s="78">
        <v>13.0</v>
      </c>
      <c r="K173" s="78">
        <v>15.0</v>
      </c>
      <c r="L173" s="78">
        <v>15.0</v>
      </c>
      <c r="M173" s="78">
        <v>0.0</v>
      </c>
    </row>
    <row r="174" ht="48.75" customHeight="1">
      <c r="A174" s="63">
        <v>8.0</v>
      </c>
      <c r="B174" s="64" t="s">
        <v>136</v>
      </c>
      <c r="C174" s="65" t="s">
        <v>137</v>
      </c>
      <c r="D174" s="14"/>
      <c r="E174" s="33"/>
      <c r="F174" s="33"/>
      <c r="G174" s="77">
        <v>1.0</v>
      </c>
      <c r="H174" s="33"/>
      <c r="I174" s="64" t="s">
        <v>151</v>
      </c>
      <c r="J174" s="78">
        <v>21.0</v>
      </c>
      <c r="K174" s="78">
        <v>21.0</v>
      </c>
      <c r="L174" s="78">
        <v>21.0</v>
      </c>
      <c r="M174" s="78">
        <v>3.0</v>
      </c>
    </row>
    <row r="175" ht="48.75" customHeight="1">
      <c r="A175" s="63">
        <v>9.0</v>
      </c>
      <c r="B175" s="64" t="s">
        <v>138</v>
      </c>
      <c r="C175" s="65" t="s">
        <v>20</v>
      </c>
      <c r="D175" s="14"/>
      <c r="E175" s="66" t="s">
        <v>17</v>
      </c>
      <c r="F175" s="67">
        <v>0.8680555555555556</v>
      </c>
      <c r="G175" s="68">
        <v>0.0</v>
      </c>
      <c r="H175" s="69" t="s">
        <v>170</v>
      </c>
      <c r="I175" s="70" t="s">
        <v>153</v>
      </c>
      <c r="J175" s="71">
        <v>17.0</v>
      </c>
      <c r="K175" s="71">
        <v>17.0</v>
      </c>
      <c r="L175" s="71">
        <v>21.0</v>
      </c>
      <c r="M175" s="71">
        <v>1.0</v>
      </c>
    </row>
    <row r="176" ht="48.75" customHeight="1">
      <c r="A176" s="63">
        <v>10.0</v>
      </c>
      <c r="B176" s="64" t="s">
        <v>139</v>
      </c>
      <c r="C176" s="65" t="s">
        <v>140</v>
      </c>
      <c r="D176" s="14"/>
      <c r="E176" s="33"/>
      <c r="F176" s="33"/>
      <c r="G176" s="68">
        <v>1.0</v>
      </c>
      <c r="H176" s="33"/>
      <c r="I176" s="70" t="s">
        <v>155</v>
      </c>
      <c r="J176" s="71">
        <v>21.0</v>
      </c>
      <c r="K176" s="71">
        <v>21.0</v>
      </c>
      <c r="L176" s="71">
        <v>18.0</v>
      </c>
      <c r="M176" s="71">
        <v>2.0</v>
      </c>
    </row>
    <row r="177" ht="48.75" customHeight="1">
      <c r="A177" s="63">
        <v>11.0</v>
      </c>
      <c r="B177" s="64" t="s">
        <v>141</v>
      </c>
      <c r="C177" s="65" t="s">
        <v>142</v>
      </c>
      <c r="D177" s="14"/>
      <c r="E177" s="35" t="s">
        <v>17</v>
      </c>
      <c r="F177" s="84">
        <v>0.9027777777777778</v>
      </c>
      <c r="G177" s="77">
        <v>1.0</v>
      </c>
      <c r="H177" s="38" t="s">
        <v>169</v>
      </c>
      <c r="I177" s="64" t="s">
        <v>145</v>
      </c>
      <c r="J177" s="78">
        <v>23.0</v>
      </c>
      <c r="K177" s="78">
        <v>21.0</v>
      </c>
      <c r="L177" s="78">
        <v>21.0</v>
      </c>
      <c r="M177" s="78">
        <v>3.0</v>
      </c>
    </row>
    <row r="178" ht="48.75" customHeight="1">
      <c r="A178" s="63">
        <v>12.0</v>
      </c>
      <c r="B178" s="64" t="s">
        <v>143</v>
      </c>
      <c r="C178" s="65" t="s">
        <v>144</v>
      </c>
      <c r="D178" s="14"/>
      <c r="E178" s="33"/>
      <c r="F178" s="33"/>
      <c r="G178" s="77">
        <v>0.0</v>
      </c>
      <c r="H178" s="33"/>
      <c r="I178" s="64" t="s">
        <v>147</v>
      </c>
      <c r="J178" s="78">
        <v>22.0</v>
      </c>
      <c r="K178" s="78">
        <v>2.0</v>
      </c>
      <c r="L178" s="78">
        <v>17.0</v>
      </c>
      <c r="M178" s="78">
        <v>0.0</v>
      </c>
    </row>
    <row r="179" ht="48.75" customHeight="1">
      <c r="A179" s="8"/>
      <c r="B179" s="8"/>
      <c r="C179" s="8"/>
      <c r="D179" s="8"/>
      <c r="E179" s="8"/>
      <c r="F179" s="8"/>
      <c r="G179" s="8"/>
      <c r="H179" s="8"/>
      <c r="I179" s="9"/>
      <c r="J179" s="10" t="s">
        <v>2</v>
      </c>
      <c r="M179" s="9"/>
    </row>
    <row r="180" ht="48.75" customHeight="1">
      <c r="A180" s="11" t="s">
        <v>3</v>
      </c>
      <c r="B180" s="11" t="s">
        <v>4</v>
      </c>
      <c r="C180" s="11" t="s">
        <v>5</v>
      </c>
      <c r="E180" s="9"/>
      <c r="F180" s="9"/>
      <c r="G180" s="12" t="s">
        <v>6</v>
      </c>
      <c r="H180" s="13" t="s">
        <v>191</v>
      </c>
      <c r="I180" s="14"/>
      <c r="J180" s="15">
        <v>1.0</v>
      </c>
      <c r="K180" s="15">
        <v>2.0</v>
      </c>
      <c r="L180" s="15">
        <v>3.0</v>
      </c>
      <c r="M180" s="12" t="s">
        <v>8</v>
      </c>
    </row>
    <row r="181" ht="48.75" customHeight="1">
      <c r="A181" s="63">
        <v>1.0</v>
      </c>
      <c r="B181" s="64" t="s">
        <v>145</v>
      </c>
      <c r="C181" s="65" t="s">
        <v>146</v>
      </c>
      <c r="D181" s="14"/>
      <c r="E181" s="66" t="s">
        <v>17</v>
      </c>
      <c r="F181" s="67">
        <v>0.7291666666666666</v>
      </c>
      <c r="G181" s="68">
        <v>0.0</v>
      </c>
      <c r="H181" s="69" t="s">
        <v>175</v>
      </c>
      <c r="I181" s="70" t="s">
        <v>134</v>
      </c>
      <c r="J181" s="71">
        <v>20.0</v>
      </c>
      <c r="K181" s="71">
        <v>19.0</v>
      </c>
      <c r="L181" s="71">
        <v>17.0</v>
      </c>
      <c r="M181" s="71">
        <v>0.0</v>
      </c>
    </row>
    <row r="182" ht="48.75" customHeight="1">
      <c r="A182" s="63">
        <v>2.0</v>
      </c>
      <c r="B182" s="64" t="s">
        <v>147</v>
      </c>
      <c r="C182" s="65" t="s">
        <v>148</v>
      </c>
      <c r="D182" s="14"/>
      <c r="E182" s="33"/>
      <c r="F182" s="33"/>
      <c r="G182" s="68">
        <v>1.0</v>
      </c>
      <c r="H182" s="33"/>
      <c r="I182" s="70" t="s">
        <v>138</v>
      </c>
      <c r="J182" s="71">
        <v>22.0</v>
      </c>
      <c r="K182" s="71">
        <v>21.0</v>
      </c>
      <c r="L182" s="71">
        <v>21.0</v>
      </c>
      <c r="M182" s="71">
        <v>3.0</v>
      </c>
    </row>
    <row r="183" ht="48.75" customHeight="1">
      <c r="A183" s="63">
        <v>3.0</v>
      </c>
      <c r="B183" s="64" t="s">
        <v>149</v>
      </c>
      <c r="C183" s="65" t="s">
        <v>150</v>
      </c>
      <c r="D183" s="14"/>
      <c r="E183" s="35" t="s">
        <v>17</v>
      </c>
      <c r="F183" s="84">
        <v>0.7638888888888888</v>
      </c>
      <c r="G183" s="77">
        <v>1.0</v>
      </c>
      <c r="H183" s="38" t="s">
        <v>109</v>
      </c>
      <c r="I183" s="64" t="s">
        <v>145</v>
      </c>
      <c r="J183" s="78">
        <v>21.0</v>
      </c>
      <c r="K183" s="78">
        <v>21.0</v>
      </c>
      <c r="L183" s="79">
        <v>21.0</v>
      </c>
      <c r="M183" s="78">
        <v>3.0</v>
      </c>
    </row>
    <row r="184" ht="48.75" customHeight="1">
      <c r="A184" s="63">
        <v>4.0</v>
      </c>
      <c r="B184" s="64" t="s">
        <v>151</v>
      </c>
      <c r="C184" s="65" t="s">
        <v>152</v>
      </c>
      <c r="D184" s="14"/>
      <c r="E184" s="33"/>
      <c r="F184" s="33"/>
      <c r="G184" s="77">
        <v>0.0</v>
      </c>
      <c r="H184" s="33"/>
      <c r="I184" s="64" t="s">
        <v>153</v>
      </c>
      <c r="J184" s="78">
        <v>15.0</v>
      </c>
      <c r="K184" s="78">
        <v>9.0</v>
      </c>
      <c r="L184" s="79">
        <v>11.0</v>
      </c>
      <c r="M184" s="78">
        <v>0.0</v>
      </c>
    </row>
    <row r="185" ht="48.75" customHeight="1">
      <c r="A185" s="63">
        <v>5.0</v>
      </c>
      <c r="B185" s="64" t="s">
        <v>153</v>
      </c>
      <c r="C185" s="65" t="s">
        <v>154</v>
      </c>
      <c r="D185" s="14"/>
      <c r="E185" s="66" t="s">
        <v>17</v>
      </c>
      <c r="F185" s="67">
        <v>0.7986111111111112</v>
      </c>
      <c r="G185" s="68">
        <v>0.0</v>
      </c>
      <c r="H185" s="69" t="s">
        <v>177</v>
      </c>
      <c r="I185" s="70" t="s">
        <v>149</v>
      </c>
      <c r="J185" s="71">
        <v>15.0</v>
      </c>
      <c r="K185" s="71">
        <v>17.0</v>
      </c>
      <c r="L185" s="71">
        <v>22.0</v>
      </c>
      <c r="M185" s="71">
        <v>1.0</v>
      </c>
    </row>
    <row r="186" ht="48.75" customHeight="1">
      <c r="A186" s="63">
        <v>6.0</v>
      </c>
      <c r="B186" s="64" t="s">
        <v>155</v>
      </c>
      <c r="C186" s="65" t="s">
        <v>156</v>
      </c>
      <c r="D186" s="14"/>
      <c r="E186" s="33"/>
      <c r="F186" s="33"/>
      <c r="G186" s="68">
        <v>1.0</v>
      </c>
      <c r="H186" s="33"/>
      <c r="I186" s="70" t="s">
        <v>141</v>
      </c>
      <c r="J186" s="71">
        <v>21.0</v>
      </c>
      <c r="K186" s="71">
        <v>21.0</v>
      </c>
      <c r="L186" s="71">
        <v>20.0</v>
      </c>
      <c r="M186" s="71">
        <v>2.0</v>
      </c>
    </row>
    <row r="187" ht="48.75" customHeight="1">
      <c r="A187" s="63">
        <v>7.0</v>
      </c>
      <c r="B187" s="64" t="s">
        <v>134</v>
      </c>
      <c r="C187" s="65" t="s">
        <v>135</v>
      </c>
      <c r="D187" s="14"/>
      <c r="E187" s="35" t="s">
        <v>17</v>
      </c>
      <c r="F187" s="84">
        <v>0.8333333333333334</v>
      </c>
      <c r="G187" s="77">
        <v>1.0</v>
      </c>
      <c r="H187" s="38" t="s">
        <v>176</v>
      </c>
      <c r="I187" s="64" t="s">
        <v>155</v>
      </c>
      <c r="J187" s="78">
        <v>21.0</v>
      </c>
      <c r="K187" s="78">
        <v>20.0</v>
      </c>
      <c r="L187" s="78">
        <v>21.0</v>
      </c>
      <c r="M187" s="78">
        <v>2.0</v>
      </c>
    </row>
    <row r="188" ht="48.75" customHeight="1">
      <c r="A188" s="63">
        <v>8.0</v>
      </c>
      <c r="B188" s="64" t="s">
        <v>136</v>
      </c>
      <c r="C188" s="65" t="s">
        <v>137</v>
      </c>
      <c r="D188" s="14"/>
      <c r="E188" s="33"/>
      <c r="F188" s="33"/>
      <c r="G188" s="77">
        <v>0.0</v>
      </c>
      <c r="H188" s="33"/>
      <c r="I188" s="64" t="s">
        <v>136</v>
      </c>
      <c r="J188" s="78">
        <v>16.0</v>
      </c>
      <c r="K188" s="78">
        <v>22.0</v>
      </c>
      <c r="L188" s="78">
        <v>14.0</v>
      </c>
      <c r="M188" s="78">
        <v>1.0</v>
      </c>
    </row>
    <row r="189" ht="48.75" customHeight="1">
      <c r="A189" s="63">
        <v>9.0</v>
      </c>
      <c r="B189" s="64" t="s">
        <v>138</v>
      </c>
      <c r="C189" s="65" t="s">
        <v>20</v>
      </c>
      <c r="D189" s="14"/>
      <c r="E189" s="66" t="s">
        <v>17</v>
      </c>
      <c r="F189" s="67">
        <v>0.8680555555555556</v>
      </c>
      <c r="G189" s="68">
        <v>0.0</v>
      </c>
      <c r="H189" s="69" t="s">
        <v>178</v>
      </c>
      <c r="I189" s="70" t="s">
        <v>147</v>
      </c>
      <c r="J189" s="71">
        <v>11.0</v>
      </c>
      <c r="K189" s="71">
        <v>16.0</v>
      </c>
      <c r="L189" s="71">
        <v>14.0</v>
      </c>
      <c r="M189" s="71">
        <v>0.0</v>
      </c>
    </row>
    <row r="190" ht="48.75" customHeight="1">
      <c r="A190" s="63">
        <v>10.0</v>
      </c>
      <c r="B190" s="64" t="s">
        <v>139</v>
      </c>
      <c r="C190" s="65" t="s">
        <v>140</v>
      </c>
      <c r="D190" s="14"/>
      <c r="E190" s="33"/>
      <c r="F190" s="33"/>
      <c r="G190" s="68">
        <v>1.0</v>
      </c>
      <c r="H190" s="33"/>
      <c r="I190" s="70" t="s">
        <v>151</v>
      </c>
      <c r="J190" s="71">
        <v>21.0</v>
      </c>
      <c r="K190" s="71">
        <v>21.0</v>
      </c>
      <c r="L190" s="71">
        <v>21.0</v>
      </c>
      <c r="M190" s="71">
        <v>3.0</v>
      </c>
    </row>
    <row r="191" ht="48.75" customHeight="1">
      <c r="A191" s="63">
        <v>11.0</v>
      </c>
      <c r="B191" s="64" t="s">
        <v>141</v>
      </c>
      <c r="C191" s="65" t="s">
        <v>142</v>
      </c>
      <c r="D191" s="14"/>
      <c r="E191" s="35" t="s">
        <v>17</v>
      </c>
      <c r="F191" s="84">
        <v>0.9027777777777778</v>
      </c>
      <c r="G191" s="77">
        <v>1.0</v>
      </c>
      <c r="H191" s="38" t="s">
        <v>111</v>
      </c>
      <c r="I191" s="64" t="s">
        <v>139</v>
      </c>
      <c r="J191" s="78">
        <v>16.0</v>
      </c>
      <c r="K191" s="78">
        <v>21.0</v>
      </c>
      <c r="L191" s="78">
        <v>21.0</v>
      </c>
      <c r="M191" s="78">
        <v>2.0</v>
      </c>
    </row>
    <row r="192" ht="48.75" customHeight="1">
      <c r="A192" s="63">
        <v>12.0</v>
      </c>
      <c r="B192" s="64" t="s">
        <v>143</v>
      </c>
      <c r="C192" s="65" t="s">
        <v>144</v>
      </c>
      <c r="D192" s="14"/>
      <c r="E192" s="33"/>
      <c r="F192" s="33"/>
      <c r="G192" s="77">
        <v>0.0</v>
      </c>
      <c r="H192" s="33"/>
      <c r="I192" s="64" t="s">
        <v>143</v>
      </c>
      <c r="J192" s="78">
        <v>21.0</v>
      </c>
      <c r="K192" s="78">
        <v>17.0</v>
      </c>
      <c r="L192" s="78">
        <v>18.0</v>
      </c>
      <c r="M192" s="78">
        <v>1.0</v>
      </c>
    </row>
    <row r="193" ht="48.75" customHeight="1">
      <c r="A193" s="8"/>
      <c r="B193" s="8"/>
      <c r="C193" s="8"/>
      <c r="D193" s="8"/>
      <c r="E193" s="8"/>
      <c r="F193" s="8"/>
      <c r="G193" s="8"/>
      <c r="H193" s="8"/>
      <c r="I193" s="9"/>
      <c r="J193" s="10" t="s">
        <v>2</v>
      </c>
      <c r="M193" s="9"/>
    </row>
    <row r="194" ht="48.75" customHeight="1">
      <c r="A194" s="11" t="s">
        <v>3</v>
      </c>
      <c r="B194" s="11" t="s">
        <v>4</v>
      </c>
      <c r="C194" s="11" t="s">
        <v>5</v>
      </c>
      <c r="E194" s="9"/>
      <c r="F194" s="9"/>
      <c r="G194" s="12" t="s">
        <v>6</v>
      </c>
      <c r="H194" s="13" t="s">
        <v>192</v>
      </c>
      <c r="I194" s="14"/>
      <c r="J194" s="15">
        <v>1.0</v>
      </c>
      <c r="K194" s="15">
        <v>2.0</v>
      </c>
      <c r="L194" s="15">
        <v>3.0</v>
      </c>
      <c r="M194" s="12" t="s">
        <v>8</v>
      </c>
    </row>
    <row r="195" ht="48.75" customHeight="1">
      <c r="A195" s="63">
        <v>1.0</v>
      </c>
      <c r="B195" s="64" t="s">
        <v>145</v>
      </c>
      <c r="C195" s="65" t="s">
        <v>146</v>
      </c>
      <c r="D195" s="14"/>
      <c r="E195" s="66" t="s">
        <v>17</v>
      </c>
      <c r="F195" s="67">
        <v>0.7291666666666666</v>
      </c>
      <c r="G195" s="68">
        <v>1.0</v>
      </c>
      <c r="H195" s="69" t="s">
        <v>193</v>
      </c>
      <c r="I195" s="70" t="s">
        <v>147</v>
      </c>
      <c r="J195" s="71">
        <v>21.0</v>
      </c>
      <c r="K195" s="71">
        <v>21.0</v>
      </c>
      <c r="L195" s="71">
        <v>21.0</v>
      </c>
      <c r="M195" s="71">
        <v>3.0</v>
      </c>
    </row>
    <row r="196" ht="48.75" customHeight="1">
      <c r="A196" s="63">
        <v>2.0</v>
      </c>
      <c r="B196" s="64" t="s">
        <v>147</v>
      </c>
      <c r="C196" s="65" t="s">
        <v>148</v>
      </c>
      <c r="D196" s="14"/>
      <c r="E196" s="33"/>
      <c r="F196" s="33"/>
      <c r="G196" s="68">
        <v>0.0</v>
      </c>
      <c r="H196" s="33"/>
      <c r="I196" s="70" t="s">
        <v>141</v>
      </c>
      <c r="J196" s="71">
        <v>0.0</v>
      </c>
      <c r="K196" s="71">
        <v>0.0</v>
      </c>
      <c r="L196" s="71">
        <v>0.0</v>
      </c>
      <c r="M196" s="71">
        <v>0.0</v>
      </c>
    </row>
    <row r="197" ht="48.75" customHeight="1">
      <c r="A197" s="63">
        <v>3.0</v>
      </c>
      <c r="B197" s="64" t="s">
        <v>149</v>
      </c>
      <c r="C197" s="65" t="s">
        <v>150</v>
      </c>
      <c r="D197" s="14"/>
      <c r="E197" s="35" t="s">
        <v>17</v>
      </c>
      <c r="F197" s="84">
        <v>0.7638888888888888</v>
      </c>
      <c r="G197" s="77">
        <v>1.0</v>
      </c>
      <c r="H197" s="38" t="s">
        <v>119</v>
      </c>
      <c r="I197" s="64" t="s">
        <v>145</v>
      </c>
      <c r="J197" s="78">
        <v>21.0</v>
      </c>
      <c r="K197" s="78">
        <v>21.0</v>
      </c>
      <c r="L197" s="79">
        <v>21.0</v>
      </c>
      <c r="M197" s="78">
        <v>3.0</v>
      </c>
    </row>
    <row r="198" ht="48.75" customHeight="1">
      <c r="A198" s="63">
        <v>4.0</v>
      </c>
      <c r="B198" s="64" t="s">
        <v>151</v>
      </c>
      <c r="C198" s="65" t="s">
        <v>152</v>
      </c>
      <c r="D198" s="14"/>
      <c r="E198" s="33"/>
      <c r="F198" s="33"/>
      <c r="G198" s="77">
        <v>0.0</v>
      </c>
      <c r="H198" s="33"/>
      <c r="I198" s="64" t="s">
        <v>149</v>
      </c>
      <c r="J198" s="78">
        <v>19.0</v>
      </c>
      <c r="K198" s="78">
        <v>13.0</v>
      </c>
      <c r="L198" s="79">
        <v>13.0</v>
      </c>
      <c r="M198" s="78">
        <v>0.0</v>
      </c>
    </row>
    <row r="199" ht="48.75" customHeight="1">
      <c r="A199" s="63">
        <v>5.0</v>
      </c>
      <c r="B199" s="64" t="s">
        <v>153</v>
      </c>
      <c r="C199" s="65" t="s">
        <v>154</v>
      </c>
      <c r="D199" s="14"/>
      <c r="E199" s="66" t="s">
        <v>17</v>
      </c>
      <c r="F199" s="67">
        <v>0.7986111111111112</v>
      </c>
      <c r="G199" s="68">
        <v>1.0</v>
      </c>
      <c r="H199" s="69" t="s">
        <v>194</v>
      </c>
      <c r="I199" s="70" t="s">
        <v>151</v>
      </c>
      <c r="J199" s="71">
        <v>21.0</v>
      </c>
      <c r="K199" s="71">
        <v>21.0</v>
      </c>
      <c r="L199" s="71">
        <v>14.0</v>
      </c>
      <c r="M199" s="71">
        <v>2.0</v>
      </c>
    </row>
    <row r="200" ht="48.75" customHeight="1">
      <c r="A200" s="63">
        <v>6.0</v>
      </c>
      <c r="B200" s="64" t="s">
        <v>155</v>
      </c>
      <c r="C200" s="65" t="s">
        <v>156</v>
      </c>
      <c r="D200" s="14"/>
      <c r="E200" s="33"/>
      <c r="F200" s="33"/>
      <c r="G200" s="68">
        <v>0.0</v>
      </c>
      <c r="H200" s="33"/>
      <c r="I200" s="70" t="s">
        <v>138</v>
      </c>
      <c r="J200" s="71">
        <v>12.0</v>
      </c>
      <c r="K200" s="71">
        <v>15.0</v>
      </c>
      <c r="L200" s="71">
        <v>21.0</v>
      </c>
      <c r="M200" s="71">
        <v>1.0</v>
      </c>
    </row>
    <row r="201" ht="48.75" customHeight="1">
      <c r="A201" s="63">
        <v>7.0</v>
      </c>
      <c r="B201" s="64" t="s">
        <v>134</v>
      </c>
      <c r="C201" s="65" t="s">
        <v>135</v>
      </c>
      <c r="D201" s="14"/>
      <c r="E201" s="35" t="s">
        <v>17</v>
      </c>
      <c r="F201" s="84">
        <v>0.8333333333333334</v>
      </c>
      <c r="G201" s="77">
        <v>1.0</v>
      </c>
      <c r="H201" s="38" t="s">
        <v>195</v>
      </c>
      <c r="I201" s="64" t="s">
        <v>136</v>
      </c>
      <c r="J201" s="78">
        <v>17.0</v>
      </c>
      <c r="K201" s="78">
        <v>21.0</v>
      </c>
      <c r="L201" s="78">
        <v>21.0</v>
      </c>
      <c r="M201" s="78">
        <v>2.0</v>
      </c>
    </row>
    <row r="202" ht="48.75" customHeight="1">
      <c r="A202" s="63">
        <v>8.0</v>
      </c>
      <c r="B202" s="64" t="s">
        <v>136</v>
      </c>
      <c r="C202" s="65" t="s">
        <v>137</v>
      </c>
      <c r="D202" s="14"/>
      <c r="E202" s="33"/>
      <c r="F202" s="33"/>
      <c r="G202" s="77">
        <v>0.0</v>
      </c>
      <c r="H202" s="33"/>
      <c r="I202" s="64" t="s">
        <v>139</v>
      </c>
      <c r="J202" s="78">
        <v>21.0</v>
      </c>
      <c r="K202" s="78">
        <v>9.0</v>
      </c>
      <c r="L202" s="78">
        <v>17.0</v>
      </c>
      <c r="M202" s="78">
        <v>1.0</v>
      </c>
    </row>
    <row r="203" ht="48.75" customHeight="1">
      <c r="A203" s="63">
        <v>9.0</v>
      </c>
      <c r="B203" s="64" t="s">
        <v>138</v>
      </c>
      <c r="C203" s="65" t="s">
        <v>20</v>
      </c>
      <c r="D203" s="14"/>
      <c r="E203" s="66" t="s">
        <v>17</v>
      </c>
      <c r="F203" s="67">
        <v>0.8680555555555556</v>
      </c>
      <c r="G203" s="68">
        <v>0.0</v>
      </c>
      <c r="H203" s="69" t="s">
        <v>196</v>
      </c>
      <c r="I203" s="70" t="s">
        <v>153</v>
      </c>
      <c r="J203" s="71">
        <v>21.0</v>
      </c>
      <c r="K203" s="71">
        <v>10.0</v>
      </c>
      <c r="L203" s="71">
        <v>17.0</v>
      </c>
      <c r="M203" s="71">
        <v>1.0</v>
      </c>
    </row>
    <row r="204" ht="48.75" customHeight="1">
      <c r="A204" s="63">
        <v>10.0</v>
      </c>
      <c r="B204" s="64" t="s">
        <v>139</v>
      </c>
      <c r="C204" s="65" t="s">
        <v>140</v>
      </c>
      <c r="D204" s="14"/>
      <c r="E204" s="33"/>
      <c r="F204" s="33"/>
      <c r="G204" s="68">
        <v>1.0</v>
      </c>
      <c r="H204" s="33"/>
      <c r="I204" s="70" t="s">
        <v>134</v>
      </c>
      <c r="J204" s="71">
        <v>18.0</v>
      </c>
      <c r="K204" s="71">
        <v>21.0</v>
      </c>
      <c r="L204" s="71">
        <v>21.0</v>
      </c>
      <c r="M204" s="71">
        <v>2.0</v>
      </c>
    </row>
    <row r="205" ht="48.75" customHeight="1">
      <c r="A205" s="63">
        <v>11.0</v>
      </c>
      <c r="B205" s="64" t="s">
        <v>141</v>
      </c>
      <c r="C205" s="65" t="s">
        <v>142</v>
      </c>
      <c r="D205" s="14"/>
      <c r="E205" s="35" t="s">
        <v>17</v>
      </c>
      <c r="F205" s="84">
        <v>0.9027777777777778</v>
      </c>
      <c r="G205" s="77">
        <v>1.0</v>
      </c>
      <c r="H205" s="38" t="s">
        <v>120</v>
      </c>
      <c r="I205" s="64" t="s">
        <v>155</v>
      </c>
      <c r="J205" s="78">
        <v>19.0</v>
      </c>
      <c r="K205" s="78">
        <v>21.0</v>
      </c>
      <c r="L205" s="78">
        <v>21.0</v>
      </c>
      <c r="M205" s="78">
        <v>2.0</v>
      </c>
    </row>
    <row r="206" ht="48.75" customHeight="1">
      <c r="A206" s="63">
        <v>12.0</v>
      </c>
      <c r="B206" s="64" t="s">
        <v>143</v>
      </c>
      <c r="C206" s="65" t="s">
        <v>144</v>
      </c>
      <c r="D206" s="14"/>
      <c r="E206" s="33"/>
      <c r="F206" s="33"/>
      <c r="G206" s="77">
        <v>0.0</v>
      </c>
      <c r="H206" s="33"/>
      <c r="I206" s="64" t="s">
        <v>143</v>
      </c>
      <c r="J206" s="78">
        <v>21.0</v>
      </c>
      <c r="K206" s="78">
        <v>19.0</v>
      </c>
      <c r="L206" s="78">
        <v>15.0</v>
      </c>
      <c r="M206" s="78">
        <v>1.0</v>
      </c>
    </row>
    <row r="207" ht="48.75" customHeight="1">
      <c r="A207" s="8"/>
      <c r="B207" s="8"/>
      <c r="C207" s="8"/>
      <c r="D207" s="8"/>
      <c r="E207" s="8"/>
      <c r="F207" s="8"/>
      <c r="G207" s="8"/>
      <c r="H207" s="8"/>
      <c r="I207" s="9"/>
      <c r="J207" s="10" t="s">
        <v>2</v>
      </c>
      <c r="M207" s="9"/>
    </row>
    <row r="208" ht="48.75" customHeight="1">
      <c r="A208" s="11" t="s">
        <v>3</v>
      </c>
      <c r="B208" s="11" t="s">
        <v>4</v>
      </c>
      <c r="C208" s="11" t="s">
        <v>5</v>
      </c>
      <c r="E208" s="9"/>
      <c r="F208" s="9"/>
      <c r="G208" s="12" t="s">
        <v>6</v>
      </c>
      <c r="H208" s="13" t="s">
        <v>197</v>
      </c>
      <c r="I208" s="14"/>
      <c r="J208" s="15">
        <v>1.0</v>
      </c>
      <c r="K208" s="15">
        <v>2.0</v>
      </c>
      <c r="L208" s="15">
        <v>3.0</v>
      </c>
      <c r="M208" s="12" t="s">
        <v>8</v>
      </c>
    </row>
    <row r="209" ht="48.75" customHeight="1">
      <c r="A209" s="63">
        <v>1.0</v>
      </c>
      <c r="B209" s="64" t="s">
        <v>145</v>
      </c>
      <c r="C209" s="65" t="s">
        <v>146</v>
      </c>
      <c r="D209" s="14"/>
      <c r="E209" s="66" t="s">
        <v>17</v>
      </c>
      <c r="F209" s="67">
        <v>0.7291666666666666</v>
      </c>
      <c r="G209" s="68">
        <v>1.0</v>
      </c>
      <c r="H209" s="69" t="s">
        <v>188</v>
      </c>
      <c r="I209" s="70" t="s">
        <v>153</v>
      </c>
      <c r="J209" s="71">
        <v>21.0</v>
      </c>
      <c r="K209" s="71">
        <v>16.0</v>
      </c>
      <c r="L209" s="71">
        <v>21.0</v>
      </c>
      <c r="M209" s="71">
        <v>2.0</v>
      </c>
    </row>
    <row r="210" ht="48.75" customHeight="1">
      <c r="A210" s="63">
        <v>2.0</v>
      </c>
      <c r="B210" s="64" t="s">
        <v>147</v>
      </c>
      <c r="C210" s="65" t="s">
        <v>148</v>
      </c>
      <c r="D210" s="14"/>
      <c r="E210" s="33"/>
      <c r="F210" s="33"/>
      <c r="G210" s="68">
        <v>0.0</v>
      </c>
      <c r="H210" s="33"/>
      <c r="I210" s="70" t="s">
        <v>143</v>
      </c>
      <c r="J210" s="71">
        <v>17.0</v>
      </c>
      <c r="K210" s="71">
        <v>21.0</v>
      </c>
      <c r="L210" s="71">
        <v>15.0</v>
      </c>
      <c r="M210" s="71">
        <v>1.0</v>
      </c>
    </row>
    <row r="211" ht="48.75" customHeight="1">
      <c r="A211" s="63">
        <v>3.0</v>
      </c>
      <c r="B211" s="64" t="s">
        <v>149</v>
      </c>
      <c r="C211" s="65" t="s">
        <v>150</v>
      </c>
      <c r="D211" s="14"/>
      <c r="E211" s="35" t="s">
        <v>17</v>
      </c>
      <c r="F211" s="84">
        <v>0.7638888888888888</v>
      </c>
      <c r="G211" s="77">
        <v>1.0</v>
      </c>
      <c r="H211" s="38" t="s">
        <v>189</v>
      </c>
      <c r="I211" s="64" t="s">
        <v>136</v>
      </c>
      <c r="J211" s="78">
        <v>21.0</v>
      </c>
      <c r="K211" s="78">
        <v>16.0</v>
      </c>
      <c r="L211" s="79">
        <v>21.0</v>
      </c>
      <c r="M211" s="78">
        <v>2.0</v>
      </c>
    </row>
    <row r="212" ht="48.75" customHeight="1">
      <c r="A212" s="63">
        <v>4.0</v>
      </c>
      <c r="B212" s="64" t="s">
        <v>151</v>
      </c>
      <c r="C212" s="65" t="s">
        <v>152</v>
      </c>
      <c r="D212" s="14"/>
      <c r="E212" s="33"/>
      <c r="F212" s="33"/>
      <c r="G212" s="77">
        <v>0.0</v>
      </c>
      <c r="H212" s="33"/>
      <c r="I212" s="64" t="s">
        <v>138</v>
      </c>
      <c r="J212" s="78">
        <v>19.0</v>
      </c>
      <c r="K212" s="78">
        <v>21.0</v>
      </c>
      <c r="L212" s="79">
        <v>19.0</v>
      </c>
      <c r="M212" s="78">
        <v>1.0</v>
      </c>
    </row>
    <row r="213" ht="48.75" customHeight="1">
      <c r="A213" s="63">
        <v>5.0</v>
      </c>
      <c r="B213" s="64" t="s">
        <v>153</v>
      </c>
      <c r="C213" s="65" t="s">
        <v>154</v>
      </c>
      <c r="D213" s="14"/>
      <c r="E213" s="66" t="s">
        <v>17</v>
      </c>
      <c r="F213" s="67">
        <v>0.7986111111111112</v>
      </c>
      <c r="G213" s="68">
        <v>1.0</v>
      </c>
      <c r="H213" s="69" t="s">
        <v>187</v>
      </c>
      <c r="I213" s="70" t="s">
        <v>149</v>
      </c>
      <c r="J213" s="71">
        <v>22.0</v>
      </c>
      <c r="K213" s="71">
        <v>16.0</v>
      </c>
      <c r="L213" s="71">
        <v>22.0</v>
      </c>
      <c r="M213" s="71">
        <v>2.0</v>
      </c>
    </row>
    <row r="214" ht="48.75" customHeight="1">
      <c r="A214" s="63">
        <v>6.0</v>
      </c>
      <c r="B214" s="64" t="s">
        <v>155</v>
      </c>
      <c r="C214" s="65" t="s">
        <v>156</v>
      </c>
      <c r="D214" s="14"/>
      <c r="E214" s="33"/>
      <c r="F214" s="33"/>
      <c r="G214" s="68">
        <v>0.0</v>
      </c>
      <c r="H214" s="33"/>
      <c r="I214" s="70" t="s">
        <v>139</v>
      </c>
      <c r="J214" s="71">
        <v>20.0</v>
      </c>
      <c r="K214" s="71">
        <v>21.0</v>
      </c>
      <c r="L214" s="71">
        <v>20.0</v>
      </c>
      <c r="M214" s="71">
        <v>1.0</v>
      </c>
    </row>
    <row r="215" ht="48.75" customHeight="1">
      <c r="A215" s="63">
        <v>7.0</v>
      </c>
      <c r="B215" s="64" t="s">
        <v>134</v>
      </c>
      <c r="C215" s="65" t="s">
        <v>135</v>
      </c>
      <c r="D215" s="14"/>
      <c r="E215" s="35" t="s">
        <v>17</v>
      </c>
      <c r="F215" s="84">
        <v>0.8333333333333334</v>
      </c>
      <c r="G215" s="77">
        <v>0.0</v>
      </c>
      <c r="H215" s="38" t="s">
        <v>128</v>
      </c>
      <c r="I215" s="64" t="s">
        <v>134</v>
      </c>
      <c r="J215" s="78">
        <v>18.0</v>
      </c>
      <c r="K215" s="78">
        <v>19.0</v>
      </c>
      <c r="L215" s="78">
        <v>21.0</v>
      </c>
      <c r="M215" s="78">
        <v>0.0</v>
      </c>
    </row>
    <row r="216" ht="48.75" customHeight="1">
      <c r="A216" s="63">
        <v>8.0</v>
      </c>
      <c r="B216" s="64" t="s">
        <v>136</v>
      </c>
      <c r="C216" s="65" t="s">
        <v>137</v>
      </c>
      <c r="D216" s="14"/>
      <c r="E216" s="33"/>
      <c r="F216" s="33"/>
      <c r="G216" s="77">
        <v>1.0</v>
      </c>
      <c r="H216" s="33"/>
      <c r="I216" s="64" t="s">
        <v>141</v>
      </c>
      <c r="J216" s="78">
        <v>21.0</v>
      </c>
      <c r="K216" s="78">
        <v>21.0</v>
      </c>
      <c r="L216" s="78">
        <v>23.0</v>
      </c>
      <c r="M216" s="78">
        <v>3.0</v>
      </c>
    </row>
    <row r="217" ht="48.75" customHeight="1">
      <c r="A217" s="63">
        <v>9.0</v>
      </c>
      <c r="B217" s="64" t="s">
        <v>138</v>
      </c>
      <c r="C217" s="65" t="s">
        <v>20</v>
      </c>
      <c r="D217" s="14"/>
      <c r="E217" s="66" t="s">
        <v>17</v>
      </c>
      <c r="F217" s="67">
        <v>0.8680555555555556</v>
      </c>
      <c r="G217" s="68">
        <v>0.0</v>
      </c>
      <c r="H217" s="69" t="s">
        <v>186</v>
      </c>
      <c r="I217" s="70" t="s">
        <v>147</v>
      </c>
      <c r="J217" s="71">
        <v>18.0</v>
      </c>
      <c r="K217" s="71">
        <v>21.0</v>
      </c>
      <c r="L217" s="71">
        <v>20.0</v>
      </c>
      <c r="M217" s="71">
        <v>1.0</v>
      </c>
    </row>
    <row r="218" ht="48.75" customHeight="1">
      <c r="A218" s="63">
        <v>10.0</v>
      </c>
      <c r="B218" s="64" t="s">
        <v>139</v>
      </c>
      <c r="C218" s="65" t="s">
        <v>140</v>
      </c>
      <c r="D218" s="14"/>
      <c r="E218" s="33"/>
      <c r="F218" s="33"/>
      <c r="G218" s="68">
        <v>1.0</v>
      </c>
      <c r="H218" s="33"/>
      <c r="I218" s="70" t="s">
        <v>155</v>
      </c>
      <c r="J218" s="71">
        <v>21.0</v>
      </c>
      <c r="K218" s="71">
        <v>16.0</v>
      </c>
      <c r="L218" s="71">
        <v>22.0</v>
      </c>
      <c r="M218" s="71">
        <v>2.0</v>
      </c>
    </row>
    <row r="219" ht="48.75" customHeight="1">
      <c r="A219" s="63">
        <v>11.0</v>
      </c>
      <c r="B219" s="64" t="s">
        <v>141</v>
      </c>
      <c r="C219" s="65" t="s">
        <v>142</v>
      </c>
      <c r="D219" s="14"/>
      <c r="E219" s="35" t="s">
        <v>17</v>
      </c>
      <c r="F219" s="84">
        <v>0.9027777777777778</v>
      </c>
      <c r="G219" s="77">
        <v>1.0</v>
      </c>
      <c r="H219" s="38" t="s">
        <v>198</v>
      </c>
      <c r="I219" s="64" t="s">
        <v>145</v>
      </c>
      <c r="J219" s="78">
        <v>14.0</v>
      </c>
      <c r="K219" s="78">
        <v>22.0</v>
      </c>
      <c r="L219" s="78">
        <v>21.0</v>
      </c>
      <c r="M219" s="78">
        <v>2.0</v>
      </c>
    </row>
    <row r="220" ht="48.75" customHeight="1">
      <c r="A220" s="63">
        <v>12.0</v>
      </c>
      <c r="B220" s="64" t="s">
        <v>143</v>
      </c>
      <c r="C220" s="65" t="s">
        <v>144</v>
      </c>
      <c r="D220" s="14"/>
      <c r="E220" s="33"/>
      <c r="F220" s="33"/>
      <c r="G220" s="77">
        <v>0.0</v>
      </c>
      <c r="H220" s="33"/>
      <c r="I220" s="64" t="s">
        <v>151</v>
      </c>
      <c r="J220" s="78">
        <v>21.0</v>
      </c>
      <c r="K220" s="78">
        <v>20.0</v>
      </c>
      <c r="L220" s="78">
        <v>18.0</v>
      </c>
      <c r="M220" s="78">
        <v>1.0</v>
      </c>
    </row>
    <row r="221" ht="48.75" customHeight="1">
      <c r="A221" s="8"/>
      <c r="B221" s="8"/>
      <c r="C221" s="8"/>
      <c r="D221" s="8"/>
      <c r="E221" s="8"/>
      <c r="F221" s="8"/>
      <c r="G221" s="8"/>
      <c r="H221" s="8"/>
      <c r="I221" s="9"/>
      <c r="J221" s="10" t="s">
        <v>2</v>
      </c>
      <c r="M221" s="9"/>
    </row>
    <row r="222" ht="48.75" customHeight="1">
      <c r="A222" s="11" t="s">
        <v>3</v>
      </c>
      <c r="B222" s="11" t="s">
        <v>4</v>
      </c>
      <c r="C222" s="11" t="s">
        <v>5</v>
      </c>
      <c r="E222" s="9"/>
      <c r="F222" s="9"/>
      <c r="G222" s="12" t="s">
        <v>6</v>
      </c>
      <c r="H222" s="13" t="s">
        <v>199</v>
      </c>
      <c r="I222" s="14"/>
      <c r="J222" s="15">
        <v>1.0</v>
      </c>
      <c r="K222" s="15">
        <v>2.0</v>
      </c>
      <c r="L222" s="15">
        <v>3.0</v>
      </c>
      <c r="M222" s="12" t="s">
        <v>8</v>
      </c>
    </row>
    <row r="223" ht="48.75" customHeight="1">
      <c r="A223" s="63">
        <v>1.0</v>
      </c>
      <c r="B223" s="64" t="s">
        <v>145</v>
      </c>
      <c r="C223" s="65" t="s">
        <v>146</v>
      </c>
      <c r="D223" s="14"/>
      <c r="E223" s="66" t="s">
        <v>17</v>
      </c>
      <c r="F223" s="67">
        <v>0.7291666666666666</v>
      </c>
      <c r="G223" s="68">
        <v>1.0</v>
      </c>
      <c r="H223" s="69" t="s">
        <v>98</v>
      </c>
      <c r="I223" s="70" t="s">
        <v>149</v>
      </c>
      <c r="J223" s="71">
        <v>21.0</v>
      </c>
      <c r="K223" s="71">
        <v>17.0</v>
      </c>
      <c r="L223" s="71">
        <v>23.0</v>
      </c>
      <c r="M223" s="71">
        <v>2.0</v>
      </c>
    </row>
    <row r="224" ht="48.75" customHeight="1">
      <c r="A224" s="63">
        <v>2.0</v>
      </c>
      <c r="B224" s="64" t="s">
        <v>147</v>
      </c>
      <c r="C224" s="65" t="s">
        <v>148</v>
      </c>
      <c r="D224" s="14"/>
      <c r="E224" s="33"/>
      <c r="F224" s="33"/>
      <c r="G224" s="68">
        <v>0.0</v>
      </c>
      <c r="H224" s="33"/>
      <c r="I224" s="70" t="s">
        <v>134</v>
      </c>
      <c r="J224" s="71">
        <v>17.0</v>
      </c>
      <c r="K224" s="71">
        <v>21.0</v>
      </c>
      <c r="L224" s="71">
        <v>21.0</v>
      </c>
      <c r="M224" s="71">
        <v>1.0</v>
      </c>
    </row>
    <row r="225" ht="48.75" customHeight="1">
      <c r="A225" s="63">
        <v>3.0</v>
      </c>
      <c r="B225" s="64" t="s">
        <v>149</v>
      </c>
      <c r="C225" s="65" t="s">
        <v>150</v>
      </c>
      <c r="D225" s="14"/>
      <c r="E225" s="35" t="s">
        <v>17</v>
      </c>
      <c r="F225" s="84">
        <v>0.7638888888888888</v>
      </c>
      <c r="G225" s="77">
        <v>1.0</v>
      </c>
      <c r="H225" s="38" t="s">
        <v>200</v>
      </c>
      <c r="I225" s="64" t="s">
        <v>136</v>
      </c>
      <c r="J225" s="78">
        <v>21.0</v>
      </c>
      <c r="K225" s="78">
        <v>21.0</v>
      </c>
      <c r="L225" s="79">
        <v>21.0</v>
      </c>
      <c r="M225" s="78">
        <v>2.0</v>
      </c>
    </row>
    <row r="226" ht="48.75" customHeight="1">
      <c r="A226" s="63">
        <v>4.0</v>
      </c>
      <c r="B226" s="64" t="s">
        <v>151</v>
      </c>
      <c r="C226" s="65" t="s">
        <v>152</v>
      </c>
      <c r="D226" s="14"/>
      <c r="E226" s="33"/>
      <c r="F226" s="33"/>
      <c r="G226" s="77">
        <v>0.0</v>
      </c>
      <c r="H226" s="33"/>
      <c r="I226" s="64" t="s">
        <v>141</v>
      </c>
      <c r="J226" s="78">
        <v>9.0</v>
      </c>
      <c r="K226" s="78">
        <v>23.0</v>
      </c>
      <c r="L226" s="79">
        <v>12.0</v>
      </c>
      <c r="M226" s="78">
        <v>1.0</v>
      </c>
    </row>
    <row r="227" ht="48.75" customHeight="1">
      <c r="A227" s="63">
        <v>5.0</v>
      </c>
      <c r="B227" s="64" t="s">
        <v>153</v>
      </c>
      <c r="C227" s="65" t="s">
        <v>154</v>
      </c>
      <c r="D227" s="14"/>
      <c r="E227" s="66" t="s">
        <v>17</v>
      </c>
      <c r="F227" s="67">
        <v>0.7986111111111112</v>
      </c>
      <c r="G227" s="68">
        <v>0.0</v>
      </c>
      <c r="H227" s="69" t="s">
        <v>133</v>
      </c>
      <c r="I227" s="70" t="s">
        <v>153</v>
      </c>
      <c r="J227" s="71">
        <v>16.0</v>
      </c>
      <c r="K227" s="71">
        <v>18.0</v>
      </c>
      <c r="L227" s="71">
        <v>17.0</v>
      </c>
      <c r="M227" s="71">
        <v>0.0</v>
      </c>
    </row>
    <row r="228" ht="48.75" customHeight="1">
      <c r="A228" s="63">
        <v>6.0</v>
      </c>
      <c r="B228" s="64" t="s">
        <v>155</v>
      </c>
      <c r="C228" s="65" t="s">
        <v>156</v>
      </c>
      <c r="D228" s="14"/>
      <c r="E228" s="33"/>
      <c r="F228" s="33"/>
      <c r="G228" s="68">
        <v>1.0</v>
      </c>
      <c r="H228" s="33"/>
      <c r="I228" s="70" t="s">
        <v>138</v>
      </c>
      <c r="J228" s="71">
        <v>21.0</v>
      </c>
      <c r="K228" s="71">
        <v>21.0</v>
      </c>
      <c r="L228" s="71">
        <v>21.0</v>
      </c>
      <c r="M228" s="71">
        <v>3.0</v>
      </c>
    </row>
    <row r="229" ht="48.75" customHeight="1">
      <c r="A229" s="63">
        <v>7.0</v>
      </c>
      <c r="B229" s="64" t="s">
        <v>134</v>
      </c>
      <c r="C229" s="65" t="s">
        <v>135</v>
      </c>
      <c r="D229" s="14"/>
      <c r="E229" s="35" t="s">
        <v>17</v>
      </c>
      <c r="F229" s="84">
        <v>0.8333333333333334</v>
      </c>
      <c r="G229" s="77">
        <v>1.0</v>
      </c>
      <c r="H229" s="38" t="s">
        <v>127</v>
      </c>
      <c r="I229" s="64" t="s">
        <v>147</v>
      </c>
      <c r="J229" s="78">
        <v>21.0</v>
      </c>
      <c r="K229" s="78">
        <v>21.0</v>
      </c>
      <c r="L229" s="78">
        <v>21.0</v>
      </c>
      <c r="M229" s="78">
        <v>3.0</v>
      </c>
    </row>
    <row r="230" ht="48.75" customHeight="1">
      <c r="A230" s="63">
        <v>8.0</v>
      </c>
      <c r="B230" s="64" t="s">
        <v>136</v>
      </c>
      <c r="C230" s="65" t="s">
        <v>137</v>
      </c>
      <c r="D230" s="14"/>
      <c r="E230" s="33"/>
      <c r="F230" s="33"/>
      <c r="G230" s="77">
        <v>0.0</v>
      </c>
      <c r="H230" s="33"/>
      <c r="I230" s="64" t="s">
        <v>139</v>
      </c>
      <c r="J230" s="78">
        <v>16.0</v>
      </c>
      <c r="K230" s="78">
        <v>14.0</v>
      </c>
      <c r="L230" s="78">
        <v>7.0</v>
      </c>
      <c r="M230" s="78">
        <v>0.0</v>
      </c>
    </row>
    <row r="231" ht="48.75" customHeight="1">
      <c r="A231" s="63">
        <v>9.0</v>
      </c>
      <c r="B231" s="64" t="s">
        <v>138</v>
      </c>
      <c r="C231" s="65" t="s">
        <v>20</v>
      </c>
      <c r="D231" s="14"/>
      <c r="E231" s="66" t="s">
        <v>17</v>
      </c>
      <c r="F231" s="67">
        <v>0.8680555555555556</v>
      </c>
      <c r="G231" s="68">
        <v>1.0</v>
      </c>
      <c r="H231" s="69" t="s">
        <v>201</v>
      </c>
      <c r="I231" s="70" t="s">
        <v>145</v>
      </c>
      <c r="J231" s="71">
        <v>19.0</v>
      </c>
      <c r="K231" s="71">
        <v>21.0</v>
      </c>
      <c r="L231" s="71">
        <v>21.0</v>
      </c>
      <c r="M231" s="71">
        <v>2.0</v>
      </c>
    </row>
    <row r="232" ht="48.75" customHeight="1">
      <c r="A232" s="63">
        <v>10.0</v>
      </c>
      <c r="B232" s="64" t="s">
        <v>139</v>
      </c>
      <c r="C232" s="65" t="s">
        <v>140</v>
      </c>
      <c r="D232" s="14"/>
      <c r="E232" s="33"/>
      <c r="F232" s="33"/>
      <c r="G232" s="68">
        <v>0.0</v>
      </c>
      <c r="H232" s="33"/>
      <c r="I232" s="70" t="s">
        <v>155</v>
      </c>
      <c r="J232" s="71">
        <v>21.0</v>
      </c>
      <c r="K232" s="71">
        <v>19.0</v>
      </c>
      <c r="L232" s="71">
        <v>19.0</v>
      </c>
      <c r="M232" s="71">
        <v>1.0</v>
      </c>
    </row>
    <row r="233" ht="48.75" customHeight="1">
      <c r="A233" s="63">
        <v>11.0</v>
      </c>
      <c r="B233" s="64" t="s">
        <v>141</v>
      </c>
      <c r="C233" s="65" t="s">
        <v>142</v>
      </c>
      <c r="D233" s="14"/>
      <c r="E233" s="35" t="s">
        <v>17</v>
      </c>
      <c r="F233" s="84">
        <v>0.9027777777777778</v>
      </c>
      <c r="G233" s="77">
        <v>1.0</v>
      </c>
      <c r="H233" s="38" t="s">
        <v>202</v>
      </c>
      <c r="I233" s="64" t="s">
        <v>151</v>
      </c>
      <c r="J233" s="78">
        <v>21.0</v>
      </c>
      <c r="K233" s="78">
        <v>21.0</v>
      </c>
      <c r="L233" s="78">
        <v>21.0</v>
      </c>
      <c r="M233" s="78">
        <v>3.0</v>
      </c>
    </row>
    <row r="234" ht="48.75" customHeight="1">
      <c r="A234" s="63">
        <v>12.0</v>
      </c>
      <c r="B234" s="64" t="s">
        <v>143</v>
      </c>
      <c r="C234" s="65" t="s">
        <v>144</v>
      </c>
      <c r="D234" s="14"/>
      <c r="E234" s="33"/>
      <c r="F234" s="33"/>
      <c r="G234" s="77">
        <v>0.0</v>
      </c>
      <c r="H234" s="33"/>
      <c r="I234" s="64" t="s">
        <v>143</v>
      </c>
      <c r="J234" s="78">
        <v>11.0</v>
      </c>
      <c r="K234" s="78">
        <v>19.0</v>
      </c>
      <c r="L234" s="78">
        <v>18.0</v>
      </c>
      <c r="M234" s="78">
        <v>0.0</v>
      </c>
      <c r="N234" s="47"/>
    </row>
    <row r="235" ht="48.75" customHeight="1">
      <c r="A235" s="8"/>
      <c r="B235" s="8"/>
      <c r="C235" s="8"/>
      <c r="D235" s="8"/>
      <c r="E235" s="8"/>
      <c r="F235" s="8"/>
      <c r="G235" s="8"/>
      <c r="H235" s="8"/>
      <c r="I235" s="9"/>
      <c r="J235" s="10" t="s">
        <v>2</v>
      </c>
      <c r="M235" s="9"/>
    </row>
    <row r="236" ht="48.75" customHeight="1">
      <c r="A236" s="11" t="s">
        <v>3</v>
      </c>
      <c r="B236" s="11" t="s">
        <v>4</v>
      </c>
      <c r="C236" s="11" t="s">
        <v>5</v>
      </c>
      <c r="E236" s="9"/>
      <c r="F236" s="9"/>
      <c r="G236" s="12" t="s">
        <v>6</v>
      </c>
      <c r="H236" s="13" t="s">
        <v>203</v>
      </c>
      <c r="I236" s="14"/>
      <c r="J236" s="15">
        <v>1.0</v>
      </c>
      <c r="K236" s="15">
        <v>2.0</v>
      </c>
      <c r="L236" s="15">
        <v>3.0</v>
      </c>
      <c r="M236" s="12" t="s">
        <v>8</v>
      </c>
    </row>
    <row r="237" ht="48.75" customHeight="1">
      <c r="A237" s="63">
        <v>1.0</v>
      </c>
      <c r="B237" s="64" t="s">
        <v>145</v>
      </c>
      <c r="C237" s="65" t="s">
        <v>146</v>
      </c>
      <c r="D237" s="14"/>
      <c r="E237" s="66" t="s">
        <v>17</v>
      </c>
      <c r="F237" s="67">
        <v>0.7291666666666666</v>
      </c>
      <c r="G237" s="68">
        <v>1.0</v>
      </c>
      <c r="H237" s="69" t="s">
        <v>204</v>
      </c>
      <c r="I237" s="70" t="s">
        <v>145</v>
      </c>
      <c r="J237" s="71">
        <v>21.0</v>
      </c>
      <c r="K237" s="71">
        <v>21.0</v>
      </c>
      <c r="L237" s="71">
        <v>21.0</v>
      </c>
      <c r="M237" s="71">
        <v>3.0</v>
      </c>
    </row>
    <row r="238" ht="48.75" customHeight="1">
      <c r="A238" s="63">
        <v>2.0</v>
      </c>
      <c r="B238" s="64" t="s">
        <v>147</v>
      </c>
      <c r="C238" s="65" t="s">
        <v>148</v>
      </c>
      <c r="D238" s="14"/>
      <c r="E238" s="33"/>
      <c r="F238" s="33"/>
      <c r="G238" s="68">
        <v>0.0</v>
      </c>
      <c r="H238" s="33"/>
      <c r="I238" s="70" t="s">
        <v>134</v>
      </c>
      <c r="J238" s="71">
        <v>19.0</v>
      </c>
      <c r="K238" s="71">
        <v>15.0</v>
      </c>
      <c r="L238" s="71">
        <v>6.0</v>
      </c>
      <c r="M238" s="71">
        <v>0.0</v>
      </c>
    </row>
    <row r="239" ht="48.75" customHeight="1">
      <c r="A239" s="63">
        <v>3.0</v>
      </c>
      <c r="B239" s="64" t="s">
        <v>149</v>
      </c>
      <c r="C239" s="65" t="s">
        <v>150</v>
      </c>
      <c r="D239" s="14"/>
      <c r="E239" s="35" t="s">
        <v>17</v>
      </c>
      <c r="F239" s="84">
        <v>0.7638888888888888</v>
      </c>
      <c r="G239" s="77">
        <v>1.0</v>
      </c>
      <c r="H239" s="38" t="s">
        <v>103</v>
      </c>
      <c r="I239" s="64" t="s">
        <v>155</v>
      </c>
      <c r="J239" s="78">
        <v>21.0</v>
      </c>
      <c r="K239" s="78">
        <v>21.0</v>
      </c>
      <c r="L239" s="79">
        <v>15.0</v>
      </c>
      <c r="M239" s="78">
        <v>2.0</v>
      </c>
    </row>
    <row r="240" ht="48.75" customHeight="1">
      <c r="A240" s="63">
        <v>4.0</v>
      </c>
      <c r="B240" s="64" t="s">
        <v>151</v>
      </c>
      <c r="C240" s="65" t="s">
        <v>152</v>
      </c>
      <c r="D240" s="14"/>
      <c r="E240" s="33"/>
      <c r="F240" s="33"/>
      <c r="G240" s="77">
        <v>0.0</v>
      </c>
      <c r="H240" s="33"/>
      <c r="I240" s="64" t="s">
        <v>138</v>
      </c>
      <c r="J240" s="78">
        <v>15.0</v>
      </c>
      <c r="K240" s="78">
        <v>17.0</v>
      </c>
      <c r="L240" s="79">
        <v>21.0</v>
      </c>
      <c r="M240" s="78">
        <v>1.0</v>
      </c>
    </row>
    <row r="241" ht="48.75" customHeight="1">
      <c r="A241" s="63">
        <v>5.0</v>
      </c>
      <c r="B241" s="64" t="s">
        <v>153</v>
      </c>
      <c r="C241" s="65" t="s">
        <v>154</v>
      </c>
      <c r="D241" s="14"/>
      <c r="E241" s="66" t="s">
        <v>17</v>
      </c>
      <c r="F241" s="67">
        <v>0.7986111111111112</v>
      </c>
      <c r="G241" s="68">
        <v>1.0</v>
      </c>
      <c r="H241" s="69" t="s">
        <v>159</v>
      </c>
      <c r="I241" s="70" t="s">
        <v>151</v>
      </c>
      <c r="J241" s="71">
        <v>21.0</v>
      </c>
      <c r="K241" s="71">
        <v>21.0</v>
      </c>
      <c r="L241" s="71">
        <v>21.0</v>
      </c>
      <c r="M241" s="71">
        <v>3.0</v>
      </c>
    </row>
    <row r="242" ht="48.75" customHeight="1">
      <c r="A242" s="63">
        <v>6.0</v>
      </c>
      <c r="B242" s="64" t="s">
        <v>155</v>
      </c>
      <c r="C242" s="65" t="s">
        <v>156</v>
      </c>
      <c r="D242" s="14"/>
      <c r="E242" s="33"/>
      <c r="F242" s="33"/>
      <c r="G242" s="68">
        <v>0.0</v>
      </c>
      <c r="H242" s="33"/>
      <c r="I242" s="70" t="s">
        <v>141</v>
      </c>
      <c r="J242" s="71">
        <v>8.0</v>
      </c>
      <c r="K242" s="71">
        <v>15.0</v>
      </c>
      <c r="L242" s="71">
        <v>8.0</v>
      </c>
      <c r="M242" s="71">
        <v>0.0</v>
      </c>
    </row>
    <row r="243" ht="48.75" customHeight="1">
      <c r="A243" s="63">
        <v>7.0</v>
      </c>
      <c r="B243" s="64" t="s">
        <v>134</v>
      </c>
      <c r="C243" s="65" t="s">
        <v>135</v>
      </c>
      <c r="D243" s="14"/>
      <c r="E243" s="35" t="s">
        <v>17</v>
      </c>
      <c r="F243" s="84">
        <v>0.8333333333333334</v>
      </c>
      <c r="G243" s="77">
        <v>1.0</v>
      </c>
      <c r="H243" s="38" t="s">
        <v>125</v>
      </c>
      <c r="I243" s="64" t="s">
        <v>147</v>
      </c>
      <c r="J243" s="78">
        <v>21.0</v>
      </c>
      <c r="K243" s="78">
        <v>21.0</v>
      </c>
      <c r="L243" s="78">
        <v>21.0</v>
      </c>
      <c r="M243" s="78">
        <v>3.0</v>
      </c>
    </row>
    <row r="244" ht="48.75" customHeight="1">
      <c r="A244" s="63">
        <v>8.0</v>
      </c>
      <c r="B244" s="64" t="s">
        <v>136</v>
      </c>
      <c r="C244" s="65" t="s">
        <v>137</v>
      </c>
      <c r="D244" s="14"/>
      <c r="E244" s="33"/>
      <c r="F244" s="33"/>
      <c r="G244" s="77">
        <v>0.0</v>
      </c>
      <c r="H244" s="33"/>
      <c r="I244" s="64" t="s">
        <v>136</v>
      </c>
      <c r="J244" s="78">
        <v>14.0</v>
      </c>
      <c r="K244" s="78">
        <v>19.0</v>
      </c>
      <c r="L244" s="78">
        <v>12.0</v>
      </c>
      <c r="M244" s="78">
        <v>0.0</v>
      </c>
    </row>
    <row r="245" ht="48.75" customHeight="1">
      <c r="A245" s="63">
        <v>9.0</v>
      </c>
      <c r="B245" s="64" t="s">
        <v>138</v>
      </c>
      <c r="C245" s="65" t="s">
        <v>20</v>
      </c>
      <c r="D245" s="14"/>
      <c r="E245" s="66" t="s">
        <v>17</v>
      </c>
      <c r="F245" s="67">
        <v>0.8680555555555556</v>
      </c>
      <c r="G245" s="68">
        <v>0.0</v>
      </c>
      <c r="H245" s="69" t="s">
        <v>158</v>
      </c>
      <c r="I245" s="70" t="s">
        <v>153</v>
      </c>
      <c r="J245" s="71">
        <v>11.0</v>
      </c>
      <c r="K245" s="71">
        <v>16.0</v>
      </c>
      <c r="L245" s="71">
        <v>21.0</v>
      </c>
      <c r="M245" s="71">
        <v>1.0</v>
      </c>
    </row>
    <row r="246" ht="48.75" customHeight="1">
      <c r="A246" s="63">
        <v>10.0</v>
      </c>
      <c r="B246" s="64" t="s">
        <v>139</v>
      </c>
      <c r="C246" s="65" t="s">
        <v>140</v>
      </c>
      <c r="D246" s="14"/>
      <c r="E246" s="33"/>
      <c r="F246" s="33"/>
      <c r="G246" s="68">
        <v>1.0</v>
      </c>
      <c r="H246" s="33"/>
      <c r="I246" s="70" t="s">
        <v>139</v>
      </c>
      <c r="J246" s="71">
        <v>21.0</v>
      </c>
      <c r="K246" s="71">
        <v>21.0</v>
      </c>
      <c r="L246" s="71">
        <v>19.0</v>
      </c>
      <c r="M246" s="71">
        <v>2.0</v>
      </c>
    </row>
    <row r="247" ht="48.75" customHeight="1">
      <c r="A247" s="63">
        <v>11.0</v>
      </c>
      <c r="B247" s="64" t="s">
        <v>141</v>
      </c>
      <c r="C247" s="65" t="s">
        <v>142</v>
      </c>
      <c r="D247" s="14"/>
      <c r="E247" s="35" t="s">
        <v>17</v>
      </c>
      <c r="F247" s="84">
        <v>0.9027777777777778</v>
      </c>
      <c r="G247" s="77">
        <v>0.0</v>
      </c>
      <c r="H247" s="38" t="s">
        <v>181</v>
      </c>
      <c r="I247" s="64" t="s">
        <v>149</v>
      </c>
      <c r="J247" s="78">
        <v>0.0</v>
      </c>
      <c r="K247" s="78">
        <v>0.0</v>
      </c>
      <c r="L247" s="78">
        <v>0.0</v>
      </c>
      <c r="M247" s="78">
        <v>0.0</v>
      </c>
    </row>
    <row r="248" ht="48.75" customHeight="1">
      <c r="A248" s="63">
        <v>12.0</v>
      </c>
      <c r="B248" s="64" t="s">
        <v>143</v>
      </c>
      <c r="C248" s="65" t="s">
        <v>144</v>
      </c>
      <c r="D248" s="14"/>
      <c r="E248" s="33"/>
      <c r="F248" s="33"/>
      <c r="G248" s="77">
        <v>1.0</v>
      </c>
      <c r="H248" s="33"/>
      <c r="I248" s="64" t="s">
        <v>143</v>
      </c>
      <c r="J248" s="78">
        <v>21.0</v>
      </c>
      <c r="K248" s="78">
        <v>21.0</v>
      </c>
      <c r="L248" s="78">
        <v>21.0</v>
      </c>
      <c r="M248" s="78">
        <v>3.0</v>
      </c>
    </row>
    <row r="249" ht="48.75" customHeight="1">
      <c r="A249" s="8"/>
      <c r="B249" s="8"/>
      <c r="C249" s="8"/>
      <c r="D249" s="8"/>
      <c r="E249" s="8"/>
      <c r="F249" s="8"/>
      <c r="G249" s="8"/>
      <c r="H249" s="8"/>
      <c r="I249" s="9"/>
      <c r="J249" s="10" t="s">
        <v>2</v>
      </c>
      <c r="M249" s="9"/>
    </row>
    <row r="250" ht="48.75" customHeight="1">
      <c r="A250" s="11" t="s">
        <v>3</v>
      </c>
      <c r="B250" s="11" t="s">
        <v>4</v>
      </c>
      <c r="C250" s="11" t="s">
        <v>5</v>
      </c>
      <c r="E250" s="9"/>
      <c r="F250" s="9"/>
      <c r="G250" s="12" t="s">
        <v>6</v>
      </c>
      <c r="H250" s="13" t="s">
        <v>205</v>
      </c>
      <c r="I250" s="14"/>
      <c r="J250" s="15">
        <v>1.0</v>
      </c>
      <c r="K250" s="15">
        <v>2.0</v>
      </c>
      <c r="L250" s="15">
        <v>3.0</v>
      </c>
      <c r="M250" s="12" t="s">
        <v>8</v>
      </c>
    </row>
    <row r="251" ht="48.75" customHeight="1">
      <c r="A251" s="63">
        <v>1.0</v>
      </c>
      <c r="B251" s="64" t="s">
        <v>145</v>
      </c>
      <c r="C251" s="65" t="s">
        <v>146</v>
      </c>
      <c r="D251" s="14"/>
      <c r="E251" s="22" t="s">
        <v>17</v>
      </c>
      <c r="F251" s="81">
        <v>0.7291666666666666</v>
      </c>
      <c r="G251" s="85"/>
      <c r="H251" s="25"/>
      <c r="I251" s="61"/>
      <c r="J251" s="83"/>
      <c r="K251" s="83"/>
      <c r="L251" s="83"/>
      <c r="M251" s="83"/>
    </row>
    <row r="252" ht="48.75" customHeight="1">
      <c r="A252" s="63">
        <v>2.0</v>
      </c>
      <c r="B252" s="64" t="s">
        <v>147</v>
      </c>
      <c r="C252" s="65" t="s">
        <v>148</v>
      </c>
      <c r="D252" s="14"/>
      <c r="E252" s="33"/>
      <c r="F252" s="33"/>
      <c r="G252" s="85"/>
      <c r="H252" s="33"/>
      <c r="I252" s="61"/>
      <c r="J252" s="83"/>
      <c r="K252" s="83"/>
      <c r="L252" s="83"/>
      <c r="M252" s="83"/>
    </row>
    <row r="253" ht="48.75" customHeight="1">
      <c r="A253" s="63">
        <v>3.0</v>
      </c>
      <c r="B253" s="64" t="s">
        <v>149</v>
      </c>
      <c r="C253" s="65" t="s">
        <v>150</v>
      </c>
      <c r="D253" s="14"/>
      <c r="E253" s="35" t="s">
        <v>17</v>
      </c>
      <c r="F253" s="84">
        <v>0.7638888888888888</v>
      </c>
      <c r="G253" s="86"/>
      <c r="H253" s="38"/>
      <c r="I253" s="64"/>
      <c r="J253" s="78"/>
      <c r="K253" s="78"/>
      <c r="L253" s="79"/>
      <c r="M253" s="78"/>
    </row>
    <row r="254" ht="48.75" customHeight="1">
      <c r="A254" s="63">
        <v>4.0</v>
      </c>
      <c r="B254" s="64" t="s">
        <v>151</v>
      </c>
      <c r="C254" s="65" t="s">
        <v>152</v>
      </c>
      <c r="D254" s="14"/>
      <c r="E254" s="33"/>
      <c r="F254" s="33"/>
      <c r="G254" s="86"/>
      <c r="H254" s="33"/>
      <c r="I254" s="64"/>
      <c r="J254" s="78"/>
      <c r="K254" s="78"/>
      <c r="L254" s="79"/>
      <c r="M254" s="78"/>
    </row>
    <row r="255" ht="48.75" customHeight="1">
      <c r="A255" s="63">
        <v>5.0</v>
      </c>
      <c r="B255" s="64" t="s">
        <v>153</v>
      </c>
      <c r="C255" s="65" t="s">
        <v>154</v>
      </c>
      <c r="D255" s="14"/>
      <c r="E255" s="22" t="s">
        <v>17</v>
      </c>
      <c r="F255" s="81">
        <v>0.7986111111111112</v>
      </c>
      <c r="G255" s="85"/>
      <c r="H255" s="87"/>
      <c r="I255" s="61"/>
      <c r="J255" s="83"/>
      <c r="K255" s="83"/>
      <c r="L255" s="83"/>
      <c r="M255" s="83"/>
    </row>
    <row r="256" ht="48.75" customHeight="1">
      <c r="A256" s="63">
        <v>6.0</v>
      </c>
      <c r="B256" s="64" t="s">
        <v>155</v>
      </c>
      <c r="C256" s="65" t="s">
        <v>156</v>
      </c>
      <c r="D256" s="14"/>
      <c r="E256" s="33"/>
      <c r="F256" s="33"/>
      <c r="G256" s="85"/>
      <c r="H256" s="33"/>
      <c r="I256" s="61"/>
      <c r="J256" s="83"/>
      <c r="K256" s="83"/>
      <c r="L256" s="83"/>
      <c r="M256" s="83"/>
    </row>
    <row r="257" ht="48.75" customHeight="1">
      <c r="A257" s="63">
        <v>7.0</v>
      </c>
      <c r="B257" s="64" t="s">
        <v>134</v>
      </c>
      <c r="C257" s="65" t="s">
        <v>135</v>
      </c>
      <c r="D257" s="14"/>
      <c r="E257" s="35" t="s">
        <v>17</v>
      </c>
      <c r="F257" s="84">
        <v>0.8333333333333334</v>
      </c>
      <c r="G257" s="86"/>
      <c r="H257" s="38"/>
      <c r="I257" s="64"/>
      <c r="J257" s="78"/>
      <c r="K257" s="78"/>
      <c r="L257" s="78"/>
      <c r="M257" s="78"/>
    </row>
    <row r="258" ht="48.75" customHeight="1">
      <c r="A258" s="63">
        <v>8.0</v>
      </c>
      <c r="B258" s="64" t="s">
        <v>136</v>
      </c>
      <c r="C258" s="65" t="s">
        <v>137</v>
      </c>
      <c r="D258" s="14"/>
      <c r="E258" s="33"/>
      <c r="F258" s="33"/>
      <c r="G258" s="86"/>
      <c r="H258" s="33"/>
      <c r="I258" s="64"/>
      <c r="J258" s="78"/>
      <c r="K258" s="78"/>
      <c r="L258" s="78"/>
      <c r="M258" s="78"/>
    </row>
    <row r="259" ht="48.75" customHeight="1">
      <c r="A259" s="63">
        <v>9.0</v>
      </c>
      <c r="B259" s="64" t="s">
        <v>138</v>
      </c>
      <c r="C259" s="65" t="s">
        <v>20</v>
      </c>
      <c r="D259" s="14"/>
      <c r="E259" s="22" t="s">
        <v>17</v>
      </c>
      <c r="F259" s="81">
        <v>0.8680555555555556</v>
      </c>
      <c r="G259" s="85"/>
      <c r="H259" s="25"/>
      <c r="I259" s="61"/>
      <c r="J259" s="83"/>
      <c r="K259" s="83"/>
      <c r="L259" s="83"/>
      <c r="M259" s="83"/>
    </row>
    <row r="260" ht="48.75" customHeight="1">
      <c r="A260" s="63">
        <v>10.0</v>
      </c>
      <c r="B260" s="64" t="s">
        <v>139</v>
      </c>
      <c r="C260" s="65" t="s">
        <v>140</v>
      </c>
      <c r="D260" s="14"/>
      <c r="E260" s="33"/>
      <c r="F260" s="33"/>
      <c r="G260" s="85"/>
      <c r="H260" s="33"/>
      <c r="I260" s="61"/>
      <c r="J260" s="83"/>
      <c r="K260" s="83"/>
      <c r="L260" s="83"/>
      <c r="M260" s="83"/>
    </row>
    <row r="261" ht="48.75" customHeight="1">
      <c r="A261" s="63">
        <v>11.0</v>
      </c>
      <c r="B261" s="64" t="s">
        <v>141</v>
      </c>
      <c r="C261" s="65" t="s">
        <v>142</v>
      </c>
      <c r="D261" s="14"/>
      <c r="E261" s="35" t="s">
        <v>17</v>
      </c>
      <c r="F261" s="84">
        <v>0.9027777777777778</v>
      </c>
      <c r="G261" s="86"/>
      <c r="H261" s="38"/>
      <c r="I261" s="64"/>
      <c r="J261" s="78"/>
      <c r="K261" s="78"/>
      <c r="L261" s="78"/>
      <c r="M261" s="78"/>
    </row>
    <row r="262" ht="48.75" customHeight="1">
      <c r="A262" s="63">
        <v>12.0</v>
      </c>
      <c r="B262" s="64" t="s">
        <v>143</v>
      </c>
      <c r="C262" s="65" t="s">
        <v>144</v>
      </c>
      <c r="D262" s="14"/>
      <c r="E262" s="33"/>
      <c r="F262" s="33"/>
      <c r="G262" s="86"/>
      <c r="H262" s="33"/>
      <c r="I262" s="64"/>
      <c r="J262" s="78"/>
      <c r="K262" s="78"/>
      <c r="L262" s="78"/>
      <c r="M262" s="78"/>
    </row>
    <row r="263" ht="48.75" customHeight="1">
      <c r="A263" s="8"/>
      <c r="B263" s="8"/>
      <c r="C263" s="8"/>
      <c r="D263" s="8"/>
      <c r="E263" s="8"/>
      <c r="F263" s="8"/>
      <c r="G263" s="8"/>
      <c r="H263" s="8"/>
      <c r="I263" s="9"/>
      <c r="J263" s="10" t="s">
        <v>2</v>
      </c>
      <c r="M263" s="9"/>
    </row>
    <row r="264" ht="48.75" customHeight="1">
      <c r="A264" s="11" t="s">
        <v>3</v>
      </c>
      <c r="B264" s="11" t="s">
        <v>4</v>
      </c>
      <c r="C264" s="11" t="s">
        <v>5</v>
      </c>
      <c r="E264" s="9"/>
      <c r="F264" s="9"/>
      <c r="G264" s="12" t="s">
        <v>6</v>
      </c>
      <c r="H264" s="13" t="s">
        <v>205</v>
      </c>
      <c r="I264" s="14"/>
      <c r="J264" s="15">
        <v>1.0</v>
      </c>
      <c r="K264" s="15">
        <v>2.0</v>
      </c>
      <c r="L264" s="15">
        <v>3.0</v>
      </c>
      <c r="M264" s="12" t="s">
        <v>8</v>
      </c>
    </row>
    <row r="265" ht="48.75" customHeight="1">
      <c r="A265" s="63">
        <v>1.0</v>
      </c>
      <c r="B265" s="64" t="s">
        <v>145</v>
      </c>
      <c r="C265" s="65" t="s">
        <v>146</v>
      </c>
      <c r="D265" s="14"/>
      <c r="E265" s="22" t="s">
        <v>17</v>
      </c>
      <c r="F265" s="81">
        <v>0.7291666666666666</v>
      </c>
      <c r="G265" s="85"/>
      <c r="H265" s="25"/>
      <c r="I265" s="61"/>
      <c r="J265" s="83"/>
      <c r="K265" s="83"/>
      <c r="L265" s="83"/>
      <c r="M265" s="83"/>
    </row>
    <row r="266" ht="48.75" customHeight="1">
      <c r="A266" s="63">
        <v>2.0</v>
      </c>
      <c r="B266" s="64" t="s">
        <v>147</v>
      </c>
      <c r="C266" s="65" t="s">
        <v>148</v>
      </c>
      <c r="D266" s="14"/>
      <c r="E266" s="33"/>
      <c r="F266" s="33"/>
      <c r="G266" s="85"/>
      <c r="H266" s="33"/>
      <c r="I266" s="61"/>
      <c r="J266" s="83"/>
      <c r="K266" s="83"/>
      <c r="L266" s="83"/>
      <c r="M266" s="83"/>
    </row>
    <row r="267" ht="48.75" customHeight="1">
      <c r="A267" s="63">
        <v>3.0</v>
      </c>
      <c r="B267" s="64" t="s">
        <v>149</v>
      </c>
      <c r="C267" s="65" t="s">
        <v>150</v>
      </c>
      <c r="D267" s="14"/>
      <c r="E267" s="35" t="s">
        <v>17</v>
      </c>
      <c r="F267" s="84">
        <v>0.7638888888888888</v>
      </c>
      <c r="G267" s="86"/>
      <c r="H267" s="38"/>
      <c r="I267" s="64"/>
      <c r="J267" s="78"/>
      <c r="K267" s="78"/>
      <c r="L267" s="79"/>
      <c r="M267" s="78"/>
    </row>
    <row r="268" ht="48.75" customHeight="1">
      <c r="A268" s="63">
        <v>4.0</v>
      </c>
      <c r="B268" s="64" t="s">
        <v>151</v>
      </c>
      <c r="C268" s="65" t="s">
        <v>152</v>
      </c>
      <c r="D268" s="14"/>
      <c r="E268" s="33"/>
      <c r="F268" s="33"/>
      <c r="G268" s="86"/>
      <c r="H268" s="33"/>
      <c r="I268" s="64"/>
      <c r="J268" s="78"/>
      <c r="K268" s="78"/>
      <c r="L268" s="79"/>
      <c r="M268" s="78"/>
    </row>
    <row r="269" ht="48.75" customHeight="1">
      <c r="A269" s="63">
        <v>5.0</v>
      </c>
      <c r="B269" s="64" t="s">
        <v>153</v>
      </c>
      <c r="C269" s="65" t="s">
        <v>154</v>
      </c>
      <c r="D269" s="14"/>
      <c r="E269" s="22" t="s">
        <v>17</v>
      </c>
      <c r="F269" s="81">
        <v>0.7986111111111112</v>
      </c>
      <c r="G269" s="85"/>
      <c r="H269" s="87"/>
      <c r="I269" s="61"/>
      <c r="J269" s="83"/>
      <c r="K269" s="83"/>
      <c r="L269" s="83"/>
      <c r="M269" s="83"/>
    </row>
    <row r="270" ht="48.75" customHeight="1">
      <c r="A270" s="63">
        <v>6.0</v>
      </c>
      <c r="B270" s="64" t="s">
        <v>155</v>
      </c>
      <c r="C270" s="65" t="s">
        <v>156</v>
      </c>
      <c r="D270" s="14"/>
      <c r="E270" s="33"/>
      <c r="F270" s="33"/>
      <c r="G270" s="85"/>
      <c r="H270" s="33"/>
      <c r="I270" s="61"/>
      <c r="J270" s="83"/>
      <c r="K270" s="83"/>
      <c r="L270" s="83"/>
      <c r="M270" s="83"/>
    </row>
    <row r="271" ht="48.75" customHeight="1">
      <c r="A271" s="63">
        <v>7.0</v>
      </c>
      <c r="B271" s="64" t="s">
        <v>134</v>
      </c>
      <c r="C271" s="65" t="s">
        <v>135</v>
      </c>
      <c r="D271" s="14"/>
      <c r="E271" s="35" t="s">
        <v>17</v>
      </c>
      <c r="F271" s="84">
        <v>0.8333333333333334</v>
      </c>
      <c r="G271" s="86"/>
      <c r="H271" s="38"/>
      <c r="I271" s="64"/>
      <c r="J271" s="78"/>
      <c r="K271" s="78"/>
      <c r="L271" s="78"/>
      <c r="M271" s="78"/>
    </row>
    <row r="272" ht="48.75" customHeight="1">
      <c r="A272" s="63">
        <v>8.0</v>
      </c>
      <c r="B272" s="64" t="s">
        <v>136</v>
      </c>
      <c r="C272" s="65" t="s">
        <v>137</v>
      </c>
      <c r="D272" s="14"/>
      <c r="E272" s="33"/>
      <c r="F272" s="33"/>
      <c r="G272" s="86"/>
      <c r="H272" s="33"/>
      <c r="I272" s="64"/>
      <c r="J272" s="78"/>
      <c r="K272" s="78"/>
      <c r="L272" s="78"/>
      <c r="M272" s="78"/>
    </row>
    <row r="273" ht="48.75" customHeight="1">
      <c r="A273" s="63">
        <v>9.0</v>
      </c>
      <c r="B273" s="64" t="s">
        <v>138</v>
      </c>
      <c r="C273" s="65" t="s">
        <v>20</v>
      </c>
      <c r="D273" s="14"/>
      <c r="E273" s="22" t="s">
        <v>17</v>
      </c>
      <c r="F273" s="81">
        <v>0.8680555555555556</v>
      </c>
      <c r="G273" s="85"/>
      <c r="H273" s="25"/>
      <c r="I273" s="61"/>
      <c r="J273" s="83"/>
      <c r="K273" s="83"/>
      <c r="L273" s="83"/>
      <c r="M273" s="83"/>
    </row>
    <row r="274" ht="48.75" customHeight="1">
      <c r="A274" s="63">
        <v>10.0</v>
      </c>
      <c r="B274" s="64" t="s">
        <v>139</v>
      </c>
      <c r="C274" s="65" t="s">
        <v>140</v>
      </c>
      <c r="D274" s="14"/>
      <c r="E274" s="33"/>
      <c r="F274" s="33"/>
      <c r="G274" s="85"/>
      <c r="H274" s="33"/>
      <c r="I274" s="61"/>
      <c r="J274" s="83"/>
      <c r="K274" s="83"/>
      <c r="L274" s="83"/>
      <c r="M274" s="83"/>
    </row>
    <row r="275" ht="48.75" customHeight="1">
      <c r="A275" s="63">
        <v>11.0</v>
      </c>
      <c r="B275" s="64" t="s">
        <v>141</v>
      </c>
      <c r="C275" s="65" t="s">
        <v>142</v>
      </c>
      <c r="D275" s="14"/>
      <c r="E275" s="35" t="s">
        <v>17</v>
      </c>
      <c r="F275" s="84">
        <v>0.9027777777777778</v>
      </c>
      <c r="G275" s="86"/>
      <c r="H275" s="38"/>
      <c r="I275" s="64"/>
      <c r="J275" s="78"/>
      <c r="K275" s="78"/>
      <c r="L275" s="78"/>
      <c r="M275" s="78"/>
    </row>
    <row r="276" ht="48.75" customHeight="1">
      <c r="A276" s="63">
        <v>12.0</v>
      </c>
      <c r="B276" s="64" t="s">
        <v>143</v>
      </c>
      <c r="C276" s="65" t="s">
        <v>144</v>
      </c>
      <c r="D276" s="14"/>
      <c r="E276" s="33"/>
      <c r="F276" s="33"/>
      <c r="G276" s="86"/>
      <c r="H276" s="33"/>
      <c r="I276" s="64"/>
      <c r="J276" s="78"/>
      <c r="K276" s="78"/>
      <c r="L276" s="78"/>
      <c r="M276" s="78"/>
    </row>
    <row r="277" ht="48.75" customHeight="1">
      <c r="A277" s="8"/>
      <c r="B277" s="8"/>
      <c r="C277" s="8"/>
      <c r="D277" s="8"/>
      <c r="E277" s="8"/>
      <c r="F277" s="8"/>
      <c r="G277" s="8"/>
      <c r="H277" s="8"/>
      <c r="I277" s="9"/>
      <c r="J277" s="10" t="s">
        <v>2</v>
      </c>
      <c r="M277" s="9"/>
    </row>
    <row r="278" ht="48.75" customHeight="1">
      <c r="A278" s="11" t="s">
        <v>3</v>
      </c>
      <c r="B278" s="11" t="s">
        <v>4</v>
      </c>
      <c r="C278" s="11" t="s">
        <v>5</v>
      </c>
      <c r="E278" s="9"/>
      <c r="F278" s="9"/>
      <c r="G278" s="12" t="s">
        <v>6</v>
      </c>
      <c r="H278" s="13" t="s">
        <v>205</v>
      </c>
      <c r="I278" s="14"/>
      <c r="J278" s="15">
        <v>1.0</v>
      </c>
      <c r="K278" s="15">
        <v>2.0</v>
      </c>
      <c r="L278" s="15">
        <v>3.0</v>
      </c>
      <c r="M278" s="12" t="s">
        <v>8</v>
      </c>
    </row>
    <row r="279" ht="48.75" customHeight="1">
      <c r="A279" s="63">
        <v>1.0</v>
      </c>
      <c r="B279" s="64" t="s">
        <v>145</v>
      </c>
      <c r="C279" s="65" t="s">
        <v>146</v>
      </c>
      <c r="D279" s="14"/>
      <c r="E279" s="22" t="s">
        <v>17</v>
      </c>
      <c r="F279" s="81">
        <v>0.7291666666666666</v>
      </c>
      <c r="G279" s="85"/>
      <c r="H279" s="25"/>
      <c r="I279" s="61"/>
      <c r="J279" s="83"/>
      <c r="K279" s="83"/>
      <c r="L279" s="83"/>
      <c r="M279" s="83"/>
    </row>
    <row r="280" ht="48.75" customHeight="1">
      <c r="A280" s="63">
        <v>2.0</v>
      </c>
      <c r="B280" s="64" t="s">
        <v>147</v>
      </c>
      <c r="C280" s="65" t="s">
        <v>148</v>
      </c>
      <c r="D280" s="14"/>
      <c r="E280" s="33"/>
      <c r="F280" s="33"/>
      <c r="G280" s="85"/>
      <c r="H280" s="33"/>
      <c r="I280" s="61"/>
      <c r="J280" s="83"/>
      <c r="K280" s="83"/>
      <c r="L280" s="83"/>
      <c r="M280" s="83"/>
    </row>
    <row r="281" ht="48.75" customHeight="1">
      <c r="A281" s="63">
        <v>3.0</v>
      </c>
      <c r="B281" s="64" t="s">
        <v>149</v>
      </c>
      <c r="C281" s="65" t="s">
        <v>150</v>
      </c>
      <c r="D281" s="14"/>
      <c r="E281" s="35" t="s">
        <v>17</v>
      </c>
      <c r="F281" s="84">
        <v>0.7638888888888888</v>
      </c>
      <c r="G281" s="86"/>
      <c r="H281" s="38"/>
      <c r="I281" s="64"/>
      <c r="J281" s="78"/>
      <c r="K281" s="78"/>
      <c r="L281" s="79"/>
      <c r="M281" s="78"/>
    </row>
    <row r="282" ht="48.75" customHeight="1">
      <c r="A282" s="63">
        <v>4.0</v>
      </c>
      <c r="B282" s="64" t="s">
        <v>151</v>
      </c>
      <c r="C282" s="65" t="s">
        <v>152</v>
      </c>
      <c r="D282" s="14"/>
      <c r="E282" s="33"/>
      <c r="F282" s="33"/>
      <c r="G282" s="86"/>
      <c r="H282" s="33"/>
      <c r="I282" s="64"/>
      <c r="J282" s="78"/>
      <c r="K282" s="78"/>
      <c r="L282" s="79"/>
      <c r="M282" s="78"/>
    </row>
    <row r="283" ht="48.75" customHeight="1">
      <c r="A283" s="63">
        <v>5.0</v>
      </c>
      <c r="B283" s="64" t="s">
        <v>153</v>
      </c>
      <c r="C283" s="65" t="s">
        <v>154</v>
      </c>
      <c r="D283" s="14"/>
      <c r="E283" s="22" t="s">
        <v>17</v>
      </c>
      <c r="F283" s="81">
        <v>0.7986111111111112</v>
      </c>
      <c r="G283" s="85"/>
      <c r="H283" s="87"/>
      <c r="I283" s="61"/>
      <c r="J283" s="83"/>
      <c r="K283" s="83"/>
      <c r="L283" s="83"/>
      <c r="M283" s="83"/>
    </row>
    <row r="284" ht="48.75" customHeight="1">
      <c r="A284" s="63">
        <v>6.0</v>
      </c>
      <c r="B284" s="64" t="s">
        <v>155</v>
      </c>
      <c r="C284" s="65" t="s">
        <v>156</v>
      </c>
      <c r="D284" s="14"/>
      <c r="E284" s="33"/>
      <c r="F284" s="33"/>
      <c r="G284" s="85"/>
      <c r="H284" s="33"/>
      <c r="I284" s="61"/>
      <c r="J284" s="83"/>
      <c r="K284" s="83"/>
      <c r="L284" s="83"/>
      <c r="M284" s="83"/>
    </row>
    <row r="285" ht="48.75" customHeight="1">
      <c r="A285" s="63">
        <v>7.0</v>
      </c>
      <c r="B285" s="64" t="s">
        <v>134</v>
      </c>
      <c r="C285" s="65" t="s">
        <v>135</v>
      </c>
      <c r="D285" s="14"/>
      <c r="E285" s="35" t="s">
        <v>17</v>
      </c>
      <c r="F285" s="84">
        <v>0.8333333333333334</v>
      </c>
      <c r="G285" s="86"/>
      <c r="H285" s="38"/>
      <c r="I285" s="64"/>
      <c r="J285" s="78"/>
      <c r="K285" s="78"/>
      <c r="L285" s="78"/>
      <c r="M285" s="78"/>
    </row>
    <row r="286" ht="48.75" customHeight="1">
      <c r="A286" s="63">
        <v>8.0</v>
      </c>
      <c r="B286" s="64" t="s">
        <v>136</v>
      </c>
      <c r="C286" s="65" t="s">
        <v>137</v>
      </c>
      <c r="D286" s="14"/>
      <c r="E286" s="33"/>
      <c r="F286" s="33"/>
      <c r="G286" s="86"/>
      <c r="H286" s="33"/>
      <c r="I286" s="64"/>
      <c r="J286" s="78"/>
      <c r="K286" s="78"/>
      <c r="L286" s="78"/>
      <c r="M286" s="78"/>
    </row>
    <row r="287" ht="48.75" customHeight="1">
      <c r="A287" s="63">
        <v>9.0</v>
      </c>
      <c r="B287" s="64" t="s">
        <v>138</v>
      </c>
      <c r="C287" s="65" t="s">
        <v>20</v>
      </c>
      <c r="D287" s="14"/>
      <c r="E287" s="22" t="s">
        <v>17</v>
      </c>
      <c r="F287" s="81">
        <v>0.8680555555555556</v>
      </c>
      <c r="G287" s="85"/>
      <c r="H287" s="25"/>
      <c r="I287" s="61"/>
      <c r="J287" s="83"/>
      <c r="K287" s="83"/>
      <c r="L287" s="83"/>
      <c r="M287" s="83"/>
    </row>
    <row r="288" ht="48.75" customHeight="1">
      <c r="A288" s="63">
        <v>10.0</v>
      </c>
      <c r="B288" s="64" t="s">
        <v>139</v>
      </c>
      <c r="C288" s="65" t="s">
        <v>140</v>
      </c>
      <c r="D288" s="14"/>
      <c r="E288" s="33"/>
      <c r="F288" s="33"/>
      <c r="G288" s="85"/>
      <c r="H288" s="33"/>
      <c r="I288" s="61"/>
      <c r="J288" s="83"/>
      <c r="K288" s="83"/>
      <c r="L288" s="83"/>
      <c r="M288" s="83"/>
    </row>
    <row r="289" ht="48.75" customHeight="1">
      <c r="A289" s="63">
        <v>11.0</v>
      </c>
      <c r="B289" s="64" t="s">
        <v>141</v>
      </c>
      <c r="C289" s="65" t="s">
        <v>142</v>
      </c>
      <c r="D289" s="14"/>
      <c r="E289" s="35" t="s">
        <v>17</v>
      </c>
      <c r="F289" s="84">
        <v>0.9027777777777778</v>
      </c>
      <c r="G289" s="86"/>
      <c r="H289" s="38"/>
      <c r="I289" s="64"/>
      <c r="J289" s="78"/>
      <c r="K289" s="78"/>
      <c r="L289" s="78"/>
      <c r="M289" s="78"/>
    </row>
    <row r="290" ht="48.75" customHeight="1">
      <c r="A290" s="63">
        <v>12.0</v>
      </c>
      <c r="B290" s="64" t="s">
        <v>143</v>
      </c>
      <c r="C290" s="65" t="s">
        <v>144</v>
      </c>
      <c r="D290" s="14"/>
      <c r="E290" s="33"/>
      <c r="F290" s="33"/>
      <c r="G290" s="86"/>
      <c r="H290" s="33"/>
      <c r="I290" s="64"/>
      <c r="J290" s="78"/>
      <c r="K290" s="78"/>
      <c r="L290" s="78"/>
      <c r="M290" s="78"/>
    </row>
    <row r="291" ht="48.75" customHeight="1"/>
    <row r="292" ht="48.75" customHeight="1"/>
    <row r="293" ht="48.75" customHeight="1"/>
    <row r="294" ht="48.75" customHeight="1"/>
    <row r="295" ht="48.75" customHeight="1"/>
    <row r="296" ht="48.75" customHeight="1"/>
    <row r="297" ht="48.75" customHeight="1"/>
    <row r="298" ht="48.75" customHeight="1"/>
    <row r="299" ht="48.75" customHeight="1"/>
    <row r="300" ht="48.75" customHeight="1"/>
    <row r="301" ht="48.75" customHeight="1"/>
    <row r="302" ht="48.75" customHeight="1"/>
    <row r="303" ht="48.75" customHeight="1"/>
    <row r="304" ht="48.75" customHeight="1"/>
    <row r="305" ht="48.75" customHeight="1"/>
    <row r="306" ht="48.75" customHeight="1"/>
    <row r="307" ht="48.75" customHeight="1"/>
    <row r="308" ht="48.75" customHeight="1"/>
    <row r="309" ht="48.75" customHeight="1"/>
    <row r="310" ht="48.75" customHeight="1"/>
    <row r="311" ht="48.75" customHeight="1"/>
    <row r="312" ht="48.75" customHeight="1"/>
    <row r="313" ht="48.75" customHeight="1"/>
    <row r="314" ht="48.75" customHeight="1"/>
    <row r="315" ht="48.75" customHeight="1"/>
    <row r="316" ht="48.75" customHeight="1"/>
    <row r="317" ht="48.75" customHeight="1"/>
    <row r="318" ht="48.75" customHeight="1"/>
    <row r="319" ht="48.75" customHeight="1"/>
    <row r="320" ht="48.75" customHeight="1"/>
    <row r="321" ht="48.75" customHeight="1"/>
    <row r="322" ht="48.75" customHeight="1"/>
    <row r="323" ht="48.75" customHeight="1"/>
    <row r="324" ht="48.75" customHeight="1"/>
    <row r="325" ht="48.75" customHeight="1"/>
    <row r="326" ht="48.75" customHeight="1"/>
    <row r="327" ht="48.75" customHeight="1"/>
    <row r="328" ht="48.75" customHeight="1"/>
    <row r="329" ht="48.75" customHeight="1"/>
    <row r="330" ht="48.75" customHeight="1"/>
    <row r="331" ht="48.75" customHeight="1"/>
    <row r="332" ht="48.75" customHeight="1"/>
    <row r="333" ht="48.75" customHeight="1"/>
    <row r="334" ht="48.75" customHeight="1"/>
    <row r="335" ht="48.75" customHeight="1"/>
    <row r="336" ht="48.75" customHeight="1"/>
    <row r="337" ht="48.75" customHeight="1"/>
    <row r="338" ht="48.75" customHeight="1"/>
  </sheetData>
  <mergeCells count="668">
    <mergeCell ref="C146:D146"/>
    <mergeCell ref="C147:D147"/>
    <mergeCell ref="E147:E148"/>
    <mergeCell ref="F147:F148"/>
    <mergeCell ref="C148:D148"/>
    <mergeCell ref="E149:E150"/>
    <mergeCell ref="F149:F150"/>
    <mergeCell ref="C149:D149"/>
    <mergeCell ref="C150:D150"/>
    <mergeCell ref="C152:D152"/>
    <mergeCell ref="C153:D153"/>
    <mergeCell ref="F153:F154"/>
    <mergeCell ref="C154:D154"/>
    <mergeCell ref="F155:F156"/>
    <mergeCell ref="C155:D155"/>
    <mergeCell ref="C156:D156"/>
    <mergeCell ref="C157:D157"/>
    <mergeCell ref="C158:D158"/>
    <mergeCell ref="C159:D159"/>
    <mergeCell ref="C160:D160"/>
    <mergeCell ref="C161:D161"/>
    <mergeCell ref="E161:E162"/>
    <mergeCell ref="E163:E164"/>
    <mergeCell ref="E167:E168"/>
    <mergeCell ref="E169:E170"/>
    <mergeCell ref="E171:E172"/>
    <mergeCell ref="E173:E174"/>
    <mergeCell ref="E175:E176"/>
    <mergeCell ref="E177:E178"/>
    <mergeCell ref="F163:F164"/>
    <mergeCell ref="F167:F168"/>
    <mergeCell ref="F169:F170"/>
    <mergeCell ref="F171:F172"/>
    <mergeCell ref="F173:F174"/>
    <mergeCell ref="F175:F176"/>
    <mergeCell ref="F177:F178"/>
    <mergeCell ref="E153:E154"/>
    <mergeCell ref="E155:E156"/>
    <mergeCell ref="E157:E158"/>
    <mergeCell ref="F157:F158"/>
    <mergeCell ref="E159:E160"/>
    <mergeCell ref="F159:F160"/>
    <mergeCell ref="F161:F162"/>
    <mergeCell ref="C162:D162"/>
    <mergeCell ref="C163:D163"/>
    <mergeCell ref="C164:D164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80:D180"/>
    <mergeCell ref="C181:D181"/>
    <mergeCell ref="F181:F182"/>
    <mergeCell ref="C182:D182"/>
    <mergeCell ref="F183:F184"/>
    <mergeCell ref="C183:D183"/>
    <mergeCell ref="C184:D184"/>
    <mergeCell ref="C185:D185"/>
    <mergeCell ref="C186:D186"/>
    <mergeCell ref="C187:D187"/>
    <mergeCell ref="C188:D188"/>
    <mergeCell ref="C189:D189"/>
    <mergeCell ref="E189:E190"/>
    <mergeCell ref="E191:E192"/>
    <mergeCell ref="E195:E196"/>
    <mergeCell ref="E197:E198"/>
    <mergeCell ref="E199:E200"/>
    <mergeCell ref="E201:E202"/>
    <mergeCell ref="E203:E204"/>
    <mergeCell ref="E205:E206"/>
    <mergeCell ref="F191:F192"/>
    <mergeCell ref="F195:F196"/>
    <mergeCell ref="F197:F198"/>
    <mergeCell ref="F199:F200"/>
    <mergeCell ref="F201:F202"/>
    <mergeCell ref="F203:F204"/>
    <mergeCell ref="F205:F206"/>
    <mergeCell ref="E181:E182"/>
    <mergeCell ref="E183:E184"/>
    <mergeCell ref="E185:E186"/>
    <mergeCell ref="F185:F186"/>
    <mergeCell ref="E187:E188"/>
    <mergeCell ref="F187:F188"/>
    <mergeCell ref="F189:F190"/>
    <mergeCell ref="C190:D190"/>
    <mergeCell ref="C191:D191"/>
    <mergeCell ref="C192:D192"/>
    <mergeCell ref="C194:D194"/>
    <mergeCell ref="C195:D195"/>
    <mergeCell ref="C196:D196"/>
    <mergeCell ref="C197:D197"/>
    <mergeCell ref="H194:I194"/>
    <mergeCell ref="H195:H196"/>
    <mergeCell ref="H197:H198"/>
    <mergeCell ref="H199:H200"/>
    <mergeCell ref="H201:H202"/>
    <mergeCell ref="H203:H204"/>
    <mergeCell ref="J207:L207"/>
    <mergeCell ref="H205:H206"/>
    <mergeCell ref="H208:I208"/>
    <mergeCell ref="H209:H210"/>
    <mergeCell ref="H211:H212"/>
    <mergeCell ref="H213:H214"/>
    <mergeCell ref="H215:H216"/>
    <mergeCell ref="H217:H218"/>
    <mergeCell ref="H219:H220"/>
    <mergeCell ref="J221:L221"/>
    <mergeCell ref="H222:I222"/>
    <mergeCell ref="H223:H224"/>
    <mergeCell ref="H225:H226"/>
    <mergeCell ref="H227:H228"/>
    <mergeCell ref="H229:H230"/>
    <mergeCell ref="H231:H232"/>
    <mergeCell ref="H233:H234"/>
    <mergeCell ref="J235:L235"/>
    <mergeCell ref="H236:I236"/>
    <mergeCell ref="H237:H238"/>
    <mergeCell ref="H239:H240"/>
    <mergeCell ref="H241:H242"/>
    <mergeCell ref="H243:H244"/>
    <mergeCell ref="H245:H246"/>
    <mergeCell ref="H247:H248"/>
    <mergeCell ref="J249:L249"/>
    <mergeCell ref="H250:I250"/>
    <mergeCell ref="H251:H252"/>
    <mergeCell ref="H253:H254"/>
    <mergeCell ref="H255:H256"/>
    <mergeCell ref="H257:H258"/>
    <mergeCell ref="H259:H260"/>
    <mergeCell ref="H261:H262"/>
    <mergeCell ref="J263:L263"/>
    <mergeCell ref="H264:I264"/>
    <mergeCell ref="H265:H266"/>
    <mergeCell ref="H121:H122"/>
    <mergeCell ref="J123:L123"/>
    <mergeCell ref="H124:I124"/>
    <mergeCell ref="H125:H126"/>
    <mergeCell ref="H127:H128"/>
    <mergeCell ref="H129:H130"/>
    <mergeCell ref="H131:H132"/>
    <mergeCell ref="H133:H134"/>
    <mergeCell ref="H135:H136"/>
    <mergeCell ref="J137:L137"/>
    <mergeCell ref="H138:I138"/>
    <mergeCell ref="H139:H140"/>
    <mergeCell ref="H141:H142"/>
    <mergeCell ref="H143:H144"/>
    <mergeCell ref="H145:H146"/>
    <mergeCell ref="H147:H148"/>
    <mergeCell ref="H149:H150"/>
    <mergeCell ref="J151:L151"/>
    <mergeCell ref="H152:I152"/>
    <mergeCell ref="H153:H154"/>
    <mergeCell ref="H155:H156"/>
    <mergeCell ref="H157:H158"/>
    <mergeCell ref="H159:H160"/>
    <mergeCell ref="H161:H162"/>
    <mergeCell ref="H163:H164"/>
    <mergeCell ref="J165:L165"/>
    <mergeCell ref="H166:I166"/>
    <mergeCell ref="H167:H168"/>
    <mergeCell ref="H169:H170"/>
    <mergeCell ref="H171:H172"/>
    <mergeCell ref="H173:H174"/>
    <mergeCell ref="H175:H176"/>
    <mergeCell ref="H177:H178"/>
    <mergeCell ref="J179:L179"/>
    <mergeCell ref="H180:I180"/>
    <mergeCell ref="H181:H182"/>
    <mergeCell ref="H183:H184"/>
    <mergeCell ref="H185:H186"/>
    <mergeCell ref="H187:H188"/>
    <mergeCell ref="H189:H190"/>
    <mergeCell ref="H191:H192"/>
    <mergeCell ref="J193:L193"/>
    <mergeCell ref="H279:H280"/>
    <mergeCell ref="H281:H282"/>
    <mergeCell ref="H283:H284"/>
    <mergeCell ref="H285:H286"/>
    <mergeCell ref="H287:H288"/>
    <mergeCell ref="H289:H290"/>
    <mergeCell ref="H267:H268"/>
    <mergeCell ref="H269:H270"/>
    <mergeCell ref="H271:H272"/>
    <mergeCell ref="H273:H274"/>
    <mergeCell ref="H275:H276"/>
    <mergeCell ref="J277:L277"/>
    <mergeCell ref="H278:I278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21:E22"/>
    <mergeCell ref="F21:F22"/>
    <mergeCell ref="H21:H22"/>
    <mergeCell ref="E23:E24"/>
    <mergeCell ref="F23:F24"/>
    <mergeCell ref="H23:H24"/>
    <mergeCell ref="J25:L25"/>
    <mergeCell ref="H26:I26"/>
    <mergeCell ref="E11:E12"/>
    <mergeCell ref="E13:E14"/>
    <mergeCell ref="F13:F14"/>
    <mergeCell ref="E15:E16"/>
    <mergeCell ref="F15:F16"/>
    <mergeCell ref="E17:E18"/>
    <mergeCell ref="F17:F18"/>
    <mergeCell ref="C26:D26"/>
    <mergeCell ref="C27:D27"/>
    <mergeCell ref="E27:E28"/>
    <mergeCell ref="F27:F28"/>
    <mergeCell ref="H27:H28"/>
    <mergeCell ref="C28:D28"/>
    <mergeCell ref="H29:H30"/>
    <mergeCell ref="C50:D50"/>
    <mergeCell ref="C51:D51"/>
    <mergeCell ref="C40:D40"/>
    <mergeCell ref="C44:D44"/>
    <mergeCell ref="C45:D45"/>
    <mergeCell ref="C46:D46"/>
    <mergeCell ref="C47:D47"/>
    <mergeCell ref="C48:D48"/>
    <mergeCell ref="C49:D49"/>
    <mergeCell ref="C55:D55"/>
    <mergeCell ref="C56:D56"/>
    <mergeCell ref="F49:F50"/>
    <mergeCell ref="F51:F52"/>
    <mergeCell ref="C52:D52"/>
    <mergeCell ref="C53:D53"/>
    <mergeCell ref="F53:F54"/>
    <mergeCell ref="C54:D54"/>
    <mergeCell ref="F55:F56"/>
    <mergeCell ref="E39:E40"/>
    <mergeCell ref="F39:F40"/>
    <mergeCell ref="E41:E42"/>
    <mergeCell ref="F41:F42"/>
    <mergeCell ref="E45:E46"/>
    <mergeCell ref="F45:F46"/>
    <mergeCell ref="F47:F48"/>
    <mergeCell ref="E47:E48"/>
    <mergeCell ref="E49:E50"/>
    <mergeCell ref="E51:E52"/>
    <mergeCell ref="E53:E54"/>
    <mergeCell ref="E55:E56"/>
    <mergeCell ref="E57:E58"/>
    <mergeCell ref="F57:F58"/>
    <mergeCell ref="C13:D13"/>
    <mergeCell ref="C14:D14"/>
    <mergeCell ref="C15:D15"/>
    <mergeCell ref="C12:D12"/>
    <mergeCell ref="C16:D16"/>
    <mergeCell ref="C17:D17"/>
    <mergeCell ref="C19:D19"/>
    <mergeCell ref="C20:D20"/>
    <mergeCell ref="C21:D21"/>
    <mergeCell ref="C22:D22"/>
    <mergeCell ref="C29:D29"/>
    <mergeCell ref="E29:E30"/>
    <mergeCell ref="F29:F30"/>
    <mergeCell ref="C30:D30"/>
    <mergeCell ref="C31:D31"/>
    <mergeCell ref="E31:E32"/>
    <mergeCell ref="F31:F32"/>
    <mergeCell ref="C32:D32"/>
    <mergeCell ref="C33:D33"/>
    <mergeCell ref="E33:E34"/>
    <mergeCell ref="F33:F34"/>
    <mergeCell ref="C34:D34"/>
    <mergeCell ref="E35:E36"/>
    <mergeCell ref="F35:F36"/>
    <mergeCell ref="C35:D35"/>
    <mergeCell ref="C36:D36"/>
    <mergeCell ref="C37:D37"/>
    <mergeCell ref="E37:E38"/>
    <mergeCell ref="F37:F38"/>
    <mergeCell ref="C38:D38"/>
    <mergeCell ref="C39:D39"/>
    <mergeCell ref="E59:E60"/>
    <mergeCell ref="F59:F60"/>
    <mergeCell ref="E61:E62"/>
    <mergeCell ref="F61:F62"/>
    <mergeCell ref="E63:E64"/>
    <mergeCell ref="F63:F64"/>
    <mergeCell ref="E65:E66"/>
    <mergeCell ref="F65:F66"/>
    <mergeCell ref="C57:D57"/>
    <mergeCell ref="C58:D58"/>
    <mergeCell ref="C61:D61"/>
    <mergeCell ref="C62:D62"/>
    <mergeCell ref="C63:D63"/>
    <mergeCell ref="C64:D64"/>
    <mergeCell ref="C65:D65"/>
    <mergeCell ref="C122:D122"/>
    <mergeCell ref="C124:D124"/>
    <mergeCell ref="C210:D210"/>
    <mergeCell ref="C212:D212"/>
    <mergeCell ref="C214:D214"/>
    <mergeCell ref="C216:D216"/>
    <mergeCell ref="C218:D218"/>
    <mergeCell ref="C220:D220"/>
    <mergeCell ref="C115:D115"/>
    <mergeCell ref="C116:D116"/>
    <mergeCell ref="C117:D117"/>
    <mergeCell ref="C118:D118"/>
    <mergeCell ref="C119:D119"/>
    <mergeCell ref="C120:D120"/>
    <mergeCell ref="C121:D121"/>
    <mergeCell ref="H31:H32"/>
    <mergeCell ref="H33:H34"/>
    <mergeCell ref="H35:H36"/>
    <mergeCell ref="H37:H38"/>
    <mergeCell ref="H39:H40"/>
    <mergeCell ref="H41:H42"/>
    <mergeCell ref="J43:L43"/>
    <mergeCell ref="H44:I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J67:L67"/>
    <mergeCell ref="H68:I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J95:L95"/>
    <mergeCell ref="H96:I96"/>
    <mergeCell ref="H97:H98"/>
    <mergeCell ref="H99:H100"/>
    <mergeCell ref="H101:H102"/>
    <mergeCell ref="H103:H104"/>
    <mergeCell ref="H105:H106"/>
    <mergeCell ref="J109:L109"/>
    <mergeCell ref="H107:H108"/>
    <mergeCell ref="H110:I110"/>
    <mergeCell ref="H111:H112"/>
    <mergeCell ref="H113:H114"/>
    <mergeCell ref="H115:H116"/>
    <mergeCell ref="H117:H118"/>
    <mergeCell ref="H119:H120"/>
    <mergeCell ref="C224:D224"/>
    <mergeCell ref="C225:D225"/>
    <mergeCell ref="E225:E226"/>
    <mergeCell ref="F225:F226"/>
    <mergeCell ref="C226:D226"/>
    <mergeCell ref="E227:E228"/>
    <mergeCell ref="F227:F228"/>
    <mergeCell ref="C227:D227"/>
    <mergeCell ref="C228:D228"/>
    <mergeCell ref="C229:D229"/>
    <mergeCell ref="E229:E230"/>
    <mergeCell ref="F229:F230"/>
    <mergeCell ref="C230:D230"/>
    <mergeCell ref="C231:D231"/>
    <mergeCell ref="C198:D198"/>
    <mergeCell ref="C199:D199"/>
    <mergeCell ref="C200:D200"/>
    <mergeCell ref="C201:D201"/>
    <mergeCell ref="C202:D202"/>
    <mergeCell ref="C203:D203"/>
    <mergeCell ref="C204:D204"/>
    <mergeCell ref="E211:E212"/>
    <mergeCell ref="F211:F212"/>
    <mergeCell ref="C205:D205"/>
    <mergeCell ref="C206:D206"/>
    <mergeCell ref="C208:D208"/>
    <mergeCell ref="C209:D209"/>
    <mergeCell ref="E209:E210"/>
    <mergeCell ref="F209:F210"/>
    <mergeCell ref="C211:D211"/>
    <mergeCell ref="E217:E218"/>
    <mergeCell ref="F217:F218"/>
    <mergeCell ref="C213:D213"/>
    <mergeCell ref="E213:E214"/>
    <mergeCell ref="F213:F214"/>
    <mergeCell ref="C215:D215"/>
    <mergeCell ref="E215:E216"/>
    <mergeCell ref="F215:F216"/>
    <mergeCell ref="C217:D217"/>
    <mergeCell ref="C219:D219"/>
    <mergeCell ref="E219:E220"/>
    <mergeCell ref="F219:F220"/>
    <mergeCell ref="C222:D222"/>
    <mergeCell ref="C223:D223"/>
    <mergeCell ref="E223:E224"/>
    <mergeCell ref="F223:F224"/>
    <mergeCell ref="E231:E232"/>
    <mergeCell ref="F231:F232"/>
    <mergeCell ref="C232:D232"/>
    <mergeCell ref="C233:D233"/>
    <mergeCell ref="E233:E234"/>
    <mergeCell ref="F233:F234"/>
    <mergeCell ref="C234:D234"/>
    <mergeCell ref="C267:D267"/>
    <mergeCell ref="C268:D268"/>
    <mergeCell ref="C269:D269"/>
    <mergeCell ref="C259:D259"/>
    <mergeCell ref="C260:D260"/>
    <mergeCell ref="C261:D261"/>
    <mergeCell ref="C262:D262"/>
    <mergeCell ref="C264:D264"/>
    <mergeCell ref="C265:D265"/>
    <mergeCell ref="C266:D266"/>
    <mergeCell ref="C236:D236"/>
    <mergeCell ref="C237:D237"/>
    <mergeCell ref="E237:E238"/>
    <mergeCell ref="F237:F238"/>
    <mergeCell ref="C238:D238"/>
    <mergeCell ref="E239:E240"/>
    <mergeCell ref="F239:F240"/>
    <mergeCell ref="C239:D239"/>
    <mergeCell ref="C240:D240"/>
    <mergeCell ref="C241:D241"/>
    <mergeCell ref="E241:E242"/>
    <mergeCell ref="F241:F242"/>
    <mergeCell ref="C242:D242"/>
    <mergeCell ref="C243:D243"/>
    <mergeCell ref="C244:D244"/>
    <mergeCell ref="C245:D245"/>
    <mergeCell ref="C246:D246"/>
    <mergeCell ref="C247:D247"/>
    <mergeCell ref="C248:D248"/>
    <mergeCell ref="C250:D250"/>
    <mergeCell ref="C251:D251"/>
    <mergeCell ref="E243:E244"/>
    <mergeCell ref="F243:F244"/>
    <mergeCell ref="E245:E246"/>
    <mergeCell ref="F245:F246"/>
    <mergeCell ref="E247:E248"/>
    <mergeCell ref="F247:F248"/>
    <mergeCell ref="F251:F252"/>
    <mergeCell ref="C252:D252"/>
    <mergeCell ref="C253:D253"/>
    <mergeCell ref="C254:D254"/>
    <mergeCell ref="C255:D255"/>
    <mergeCell ref="C256:D256"/>
    <mergeCell ref="C257:D257"/>
    <mergeCell ref="C258:D258"/>
    <mergeCell ref="E267:E268"/>
    <mergeCell ref="E269:E270"/>
    <mergeCell ref="C270:D270"/>
    <mergeCell ref="C271:D271"/>
    <mergeCell ref="E271:E272"/>
    <mergeCell ref="C272:D272"/>
    <mergeCell ref="E251:E252"/>
    <mergeCell ref="E253:E254"/>
    <mergeCell ref="E255:E256"/>
    <mergeCell ref="E257:E258"/>
    <mergeCell ref="E259:E260"/>
    <mergeCell ref="E261:E262"/>
    <mergeCell ref="E265:E266"/>
    <mergeCell ref="C66:D66"/>
    <mergeCell ref="C68:D68"/>
    <mergeCell ref="C69:D69"/>
    <mergeCell ref="E69:E70"/>
    <mergeCell ref="F69:F70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F79:F80"/>
    <mergeCell ref="F81:F82"/>
    <mergeCell ref="F83:F84"/>
    <mergeCell ref="F85:F86"/>
    <mergeCell ref="F87:F88"/>
    <mergeCell ref="F89:F90"/>
    <mergeCell ref="F91:F92"/>
    <mergeCell ref="F93:F94"/>
    <mergeCell ref="E71:E72"/>
    <mergeCell ref="F71:F72"/>
    <mergeCell ref="E73:E74"/>
    <mergeCell ref="F73:F74"/>
    <mergeCell ref="E75:E76"/>
    <mergeCell ref="F75:F76"/>
    <mergeCell ref="F77:F78"/>
    <mergeCell ref="C79:D79"/>
    <mergeCell ref="C80:D80"/>
    <mergeCell ref="C82:D82"/>
    <mergeCell ref="C83:D83"/>
    <mergeCell ref="C84:D84"/>
    <mergeCell ref="C85:D85"/>
    <mergeCell ref="C86:D86"/>
    <mergeCell ref="E91:E92"/>
    <mergeCell ref="E93:E94"/>
    <mergeCell ref="E77:E78"/>
    <mergeCell ref="E79:E80"/>
    <mergeCell ref="E81:E82"/>
    <mergeCell ref="E83:E84"/>
    <mergeCell ref="E85:E86"/>
    <mergeCell ref="E87:E88"/>
    <mergeCell ref="E89:E90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10:D110"/>
    <mergeCell ref="C111:D111"/>
    <mergeCell ref="C112:D112"/>
    <mergeCell ref="C113:D113"/>
    <mergeCell ref="C114:D114"/>
    <mergeCell ref="C132:D132"/>
    <mergeCell ref="C133:D133"/>
    <mergeCell ref="C125:D125"/>
    <mergeCell ref="C126:D126"/>
    <mergeCell ref="C127:D127"/>
    <mergeCell ref="C128:D128"/>
    <mergeCell ref="C129:D129"/>
    <mergeCell ref="C130:D130"/>
    <mergeCell ref="C131:D131"/>
    <mergeCell ref="E133:E134"/>
    <mergeCell ref="E135:E136"/>
    <mergeCell ref="E121:E122"/>
    <mergeCell ref="E125:E126"/>
    <mergeCell ref="E127:E128"/>
    <mergeCell ref="E129:E130"/>
    <mergeCell ref="E131:E132"/>
    <mergeCell ref="C134:D134"/>
    <mergeCell ref="C135:D135"/>
    <mergeCell ref="F141:F142"/>
    <mergeCell ref="F143:F144"/>
    <mergeCell ref="F125:F126"/>
    <mergeCell ref="F127:F128"/>
    <mergeCell ref="F129:F130"/>
    <mergeCell ref="F131:F132"/>
    <mergeCell ref="F133:F134"/>
    <mergeCell ref="F135:F136"/>
    <mergeCell ref="F139:F140"/>
    <mergeCell ref="C87:D87"/>
    <mergeCell ref="C88:D88"/>
    <mergeCell ref="C89:D89"/>
    <mergeCell ref="C90:D90"/>
    <mergeCell ref="C91:D91"/>
    <mergeCell ref="C92:D92"/>
    <mergeCell ref="C93:D93"/>
    <mergeCell ref="C94:D94"/>
    <mergeCell ref="C96:D96"/>
    <mergeCell ref="C97:D97"/>
    <mergeCell ref="E97:E98"/>
    <mergeCell ref="F97:F98"/>
    <mergeCell ref="C98:D98"/>
    <mergeCell ref="C99:D99"/>
    <mergeCell ref="E99:E100"/>
    <mergeCell ref="F99:F100"/>
    <mergeCell ref="E101:E102"/>
    <mergeCell ref="F101:F102"/>
    <mergeCell ref="E103:E104"/>
    <mergeCell ref="F103:F104"/>
    <mergeCell ref="F105:F106"/>
    <mergeCell ref="E105:E106"/>
    <mergeCell ref="E107:E108"/>
    <mergeCell ref="E111:E112"/>
    <mergeCell ref="E113:E114"/>
    <mergeCell ref="E115:E116"/>
    <mergeCell ref="E117:E118"/>
    <mergeCell ref="E119:E120"/>
    <mergeCell ref="F107:F108"/>
    <mergeCell ref="F111:F112"/>
    <mergeCell ref="F113:F114"/>
    <mergeCell ref="F115:F116"/>
    <mergeCell ref="F117:F118"/>
    <mergeCell ref="F119:F120"/>
    <mergeCell ref="F121:F122"/>
    <mergeCell ref="C136:D136"/>
    <mergeCell ref="C138:D138"/>
    <mergeCell ref="C139:D139"/>
    <mergeCell ref="E139:E140"/>
    <mergeCell ref="C140:D140"/>
    <mergeCell ref="C141:D141"/>
    <mergeCell ref="E141:E142"/>
    <mergeCell ref="C142:D142"/>
    <mergeCell ref="C143:D143"/>
    <mergeCell ref="E143:E144"/>
    <mergeCell ref="C144:D144"/>
    <mergeCell ref="C145:D145"/>
    <mergeCell ref="E145:E146"/>
    <mergeCell ref="F145:F146"/>
    <mergeCell ref="F253:F254"/>
    <mergeCell ref="F255:F256"/>
    <mergeCell ref="F257:F258"/>
    <mergeCell ref="F259:F260"/>
    <mergeCell ref="F261:F262"/>
    <mergeCell ref="F265:F266"/>
    <mergeCell ref="F267:F268"/>
    <mergeCell ref="E275:E276"/>
    <mergeCell ref="F275:F276"/>
    <mergeCell ref="F269:F270"/>
    <mergeCell ref="F271:F272"/>
    <mergeCell ref="C273:D273"/>
    <mergeCell ref="E273:E274"/>
    <mergeCell ref="F273:F274"/>
    <mergeCell ref="C274:D274"/>
    <mergeCell ref="C275:D275"/>
    <mergeCell ref="C276:D276"/>
    <mergeCell ref="C278:D278"/>
    <mergeCell ref="C279:D279"/>
    <mergeCell ref="E279:E280"/>
    <mergeCell ref="F279:F280"/>
    <mergeCell ref="C280:D280"/>
    <mergeCell ref="C281:D281"/>
    <mergeCell ref="E287:E288"/>
    <mergeCell ref="E289:E290"/>
    <mergeCell ref="E281:E282"/>
    <mergeCell ref="F281:F282"/>
    <mergeCell ref="E283:E284"/>
    <mergeCell ref="F283:F284"/>
    <mergeCell ref="E285:E286"/>
    <mergeCell ref="F285:F286"/>
    <mergeCell ref="F287:F288"/>
    <mergeCell ref="F289:F290"/>
    <mergeCell ref="C289:D289"/>
    <mergeCell ref="C290:D290"/>
    <mergeCell ref="C282:D282"/>
    <mergeCell ref="C283:D283"/>
    <mergeCell ref="C284:D284"/>
    <mergeCell ref="C285:D285"/>
    <mergeCell ref="C286:D286"/>
    <mergeCell ref="C287:D287"/>
    <mergeCell ref="C288:D28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5.63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47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206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207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145</v>
      </c>
      <c r="C9" s="65" t="s">
        <v>146</v>
      </c>
      <c r="D9" s="14"/>
      <c r="E9" s="22" t="s">
        <v>17</v>
      </c>
      <c r="F9" s="81">
        <v>0.7291666666666666</v>
      </c>
      <c r="G9" s="82">
        <v>1.0</v>
      </c>
      <c r="H9" s="25" t="s">
        <v>208</v>
      </c>
      <c r="I9" s="61" t="s">
        <v>145</v>
      </c>
      <c r="J9" s="83">
        <v>21.0</v>
      </c>
      <c r="K9" s="83">
        <v>21.0</v>
      </c>
      <c r="L9" s="83">
        <v>23.0</v>
      </c>
      <c r="M9" s="83">
        <v>3.0</v>
      </c>
      <c r="N9" s="72">
        <v>1.0</v>
      </c>
      <c r="O9" s="73" t="s">
        <v>145</v>
      </c>
      <c r="P9" s="74">
        <v>15.0</v>
      </c>
      <c r="Q9" s="75">
        <v>42.0</v>
      </c>
      <c r="R9" s="76">
        <f>65+63+63+63+61+63+61+63+55+62+47+65+63+63+57+61+63</f>
        <v>1038</v>
      </c>
      <c r="S9" s="76">
        <f>48+40+51+25+38+0+51+42+49+55+57+41+35+45+59+59+40</f>
        <v>735</v>
      </c>
    </row>
    <row r="10" ht="48.75" customHeight="1">
      <c r="A10" s="63">
        <v>2.0</v>
      </c>
      <c r="B10" s="64" t="s">
        <v>147</v>
      </c>
      <c r="C10" s="65" t="s">
        <v>148</v>
      </c>
      <c r="D10" s="14"/>
      <c r="E10" s="33"/>
      <c r="F10" s="33"/>
      <c r="G10" s="82">
        <v>0.0</v>
      </c>
      <c r="H10" s="33"/>
      <c r="I10" s="61" t="s">
        <v>143</v>
      </c>
      <c r="J10" s="83">
        <v>12.0</v>
      </c>
      <c r="K10" s="83">
        <v>14.0</v>
      </c>
      <c r="L10" s="83">
        <v>22.0</v>
      </c>
      <c r="M10" s="83">
        <v>0.0</v>
      </c>
      <c r="N10" s="72">
        <v>2.0</v>
      </c>
      <c r="O10" s="73" t="s">
        <v>151</v>
      </c>
      <c r="P10" s="74">
        <v>15.0</v>
      </c>
      <c r="Q10" s="75">
        <v>40.0</v>
      </c>
      <c r="R10" s="76">
        <f>41+63+63+61+63+63+59+63+60+58+57+63+63+56+59+63+63</f>
        <v>1018</v>
      </c>
      <c r="S10" s="76">
        <f>63+32+41+52+45+28+47+42+46+53+47+43+41+48+57+48+31</f>
        <v>764</v>
      </c>
    </row>
    <row r="11" ht="48.75" customHeight="1">
      <c r="A11" s="63">
        <v>3.0</v>
      </c>
      <c r="B11" s="64" t="s">
        <v>149</v>
      </c>
      <c r="C11" s="65" t="s">
        <v>150</v>
      </c>
      <c r="D11" s="14"/>
      <c r="E11" s="35" t="s">
        <v>17</v>
      </c>
      <c r="F11" s="84">
        <v>0.7638888888888888</v>
      </c>
      <c r="G11" s="77">
        <v>0.0</v>
      </c>
      <c r="H11" s="38" t="s">
        <v>122</v>
      </c>
      <c r="I11" s="64" t="s">
        <v>134</v>
      </c>
      <c r="J11" s="78">
        <v>14.0</v>
      </c>
      <c r="K11" s="78">
        <v>21.0</v>
      </c>
      <c r="L11" s="79">
        <v>18.0</v>
      </c>
      <c r="M11" s="78">
        <v>1.0</v>
      </c>
      <c r="N11" s="72">
        <v>3.0</v>
      </c>
      <c r="O11" s="73" t="s">
        <v>155</v>
      </c>
      <c r="P11" s="74">
        <v>14.0</v>
      </c>
      <c r="Q11" s="75">
        <v>38.0</v>
      </c>
      <c r="R11" s="76">
        <f>63+64+64+65+38+56+60+63+63+63+59+60+62+61+59+59+57</f>
        <v>1016</v>
      </c>
      <c r="S11" s="76">
        <f>41+46+54+45+61+63+54+23+38+39+47+55+52+55+59+61+53</f>
        <v>846</v>
      </c>
    </row>
    <row r="12" ht="48.75" customHeight="1">
      <c r="A12" s="63">
        <v>4.0</v>
      </c>
      <c r="B12" s="64" t="s">
        <v>151</v>
      </c>
      <c r="C12" s="65" t="s">
        <v>152</v>
      </c>
      <c r="D12" s="14"/>
      <c r="E12" s="33"/>
      <c r="F12" s="33"/>
      <c r="G12" s="77">
        <v>1.0</v>
      </c>
      <c r="H12" s="33"/>
      <c r="I12" s="64" t="s">
        <v>139</v>
      </c>
      <c r="J12" s="78">
        <v>21.0</v>
      </c>
      <c r="K12" s="78">
        <v>13.0</v>
      </c>
      <c r="L12" s="79">
        <v>21.0</v>
      </c>
      <c r="M12" s="78">
        <v>2.0</v>
      </c>
      <c r="N12" s="72">
        <v>4.0</v>
      </c>
      <c r="O12" s="73" t="s">
        <v>138</v>
      </c>
      <c r="P12" s="74">
        <v>12.0</v>
      </c>
      <c r="Q12" s="75">
        <v>35.0</v>
      </c>
      <c r="R12" s="76">
        <f>64+63+41+57+65+63+62+63+63+55+55+63+64+48+59+63+53</f>
        <v>1001</v>
      </c>
      <c r="S12" s="76">
        <f>36+39+63+45+54+56+62+30+41+62+55+47+56+56+58+51+57</f>
        <v>868</v>
      </c>
    </row>
    <row r="13" ht="48.75" customHeight="1">
      <c r="A13" s="63">
        <v>5.0</v>
      </c>
      <c r="B13" s="64" t="s">
        <v>153</v>
      </c>
      <c r="C13" s="65" t="s">
        <v>154</v>
      </c>
      <c r="D13" s="14"/>
      <c r="E13" s="22" t="s">
        <v>17</v>
      </c>
      <c r="F13" s="81">
        <v>0.7986111111111112</v>
      </c>
      <c r="G13" s="82">
        <v>0.0</v>
      </c>
      <c r="H13" s="25" t="s">
        <v>209</v>
      </c>
      <c r="I13" s="61" t="s">
        <v>151</v>
      </c>
      <c r="J13" s="83">
        <v>14.0</v>
      </c>
      <c r="K13" s="83">
        <v>11.0</v>
      </c>
      <c r="L13" s="83">
        <v>16.0</v>
      </c>
      <c r="M13" s="83">
        <v>0.0</v>
      </c>
      <c r="N13" s="72">
        <v>5.0</v>
      </c>
      <c r="O13" s="73" t="s">
        <v>147</v>
      </c>
      <c r="P13" s="74">
        <v>10.0</v>
      </c>
      <c r="Q13" s="75">
        <v>32.0</v>
      </c>
      <c r="R13" s="76">
        <f>58+53+63+61+63+63+62+42+46+63+47+41+41+63+59+63+63</f>
        <v>951</v>
      </c>
      <c r="S13" s="76">
        <f>57+52+37+48+33+42+62+63+60+63+59+65+63+0+59+37+45</f>
        <v>845</v>
      </c>
    </row>
    <row r="14" ht="48.75" customHeight="1">
      <c r="A14" s="63">
        <v>6.0</v>
      </c>
      <c r="B14" s="64" t="s">
        <v>155</v>
      </c>
      <c r="C14" s="65" t="s">
        <v>156</v>
      </c>
      <c r="D14" s="14"/>
      <c r="E14" s="33"/>
      <c r="F14" s="33"/>
      <c r="G14" s="82">
        <v>1.0</v>
      </c>
      <c r="H14" s="33"/>
      <c r="I14" s="61" t="s">
        <v>155</v>
      </c>
      <c r="J14" s="83">
        <v>21.0</v>
      </c>
      <c r="K14" s="83">
        <v>21.0</v>
      </c>
      <c r="L14" s="83">
        <v>21.0</v>
      </c>
      <c r="M14" s="83">
        <v>3.0</v>
      </c>
      <c r="N14" s="72">
        <v>6.0</v>
      </c>
      <c r="O14" s="73" t="s">
        <v>136</v>
      </c>
      <c r="P14" s="74">
        <v>8.0</v>
      </c>
      <c r="Q14" s="75">
        <v>26.0</v>
      </c>
      <c r="R14" s="76">
        <f>57+63+63+61+58+58+51+48+58+53+55+63+52+59+58+63+45</f>
        <v>965</v>
      </c>
      <c r="S14" s="76">
        <f>58+46+43+54+45+54+61+63+63+58+55+45+62+47+59+44+63</f>
        <v>920</v>
      </c>
      <c r="V14" s="48" t="s">
        <v>0</v>
      </c>
    </row>
    <row r="15" ht="48.75" customHeight="1">
      <c r="A15" s="63">
        <v>7.0</v>
      </c>
      <c r="B15" s="64" t="s">
        <v>134</v>
      </c>
      <c r="C15" s="65" t="s">
        <v>135</v>
      </c>
      <c r="D15" s="14"/>
      <c r="E15" s="35" t="s">
        <v>17</v>
      </c>
      <c r="F15" s="84">
        <v>0.8333333333333334</v>
      </c>
      <c r="G15" s="77">
        <v>1.0</v>
      </c>
      <c r="H15" s="38" t="s">
        <v>210</v>
      </c>
      <c r="I15" s="64" t="s">
        <v>149</v>
      </c>
      <c r="J15" s="78">
        <v>21.0</v>
      </c>
      <c r="K15" s="78">
        <v>21.0</v>
      </c>
      <c r="L15" s="78">
        <v>19.0</v>
      </c>
      <c r="M15" s="78">
        <v>2.0</v>
      </c>
      <c r="N15" s="72">
        <v>7.0</v>
      </c>
      <c r="O15" s="73" t="s">
        <v>149</v>
      </c>
      <c r="P15" s="74">
        <v>8.0</v>
      </c>
      <c r="Q15" s="75">
        <v>20.0</v>
      </c>
      <c r="R15" s="76">
        <f>61+39+51+48+55+54+54+42+58+61+63+43+54+45+60+61+0</f>
        <v>849</v>
      </c>
      <c r="S15" s="76">
        <f>54+63+63+61+55+58+60+63+52+54+45+63+62+63+61+59+63</f>
        <v>999</v>
      </c>
    </row>
    <row r="16" ht="48.75" customHeight="1">
      <c r="A16" s="63">
        <v>8.0</v>
      </c>
      <c r="B16" s="64" t="s">
        <v>136</v>
      </c>
      <c r="C16" s="65" t="s">
        <v>137</v>
      </c>
      <c r="D16" s="14"/>
      <c r="E16" s="33"/>
      <c r="F16" s="33"/>
      <c r="G16" s="77">
        <v>0.0</v>
      </c>
      <c r="H16" s="33"/>
      <c r="I16" s="64" t="s">
        <v>153</v>
      </c>
      <c r="J16" s="78">
        <v>14.0</v>
      </c>
      <c r="K16" s="78">
        <v>19.0</v>
      </c>
      <c r="L16" s="78">
        <v>21.0</v>
      </c>
      <c r="M16" s="78">
        <v>1.0</v>
      </c>
      <c r="N16" s="72">
        <v>8.0</v>
      </c>
      <c r="O16" s="73" t="s">
        <v>134</v>
      </c>
      <c r="P16" s="74">
        <v>5.0</v>
      </c>
      <c r="Q16" s="75">
        <v>19.0</v>
      </c>
      <c r="R16" s="76">
        <f>53+52+63+52+55+0+63+63+41+39+63+45+56+60+58+59+40</f>
        <v>862</v>
      </c>
      <c r="S16" s="76">
        <f>55+53+52+61+55+63+49+48+63+63+0+63+64+48+65+61+63</f>
        <v>926</v>
      </c>
    </row>
    <row r="17" ht="48.75" customHeight="1">
      <c r="A17" s="63">
        <v>9.0</v>
      </c>
      <c r="B17" s="64" t="s">
        <v>138</v>
      </c>
      <c r="C17" s="65" t="s">
        <v>20</v>
      </c>
      <c r="D17" s="14"/>
      <c r="E17" s="22" t="s">
        <v>17</v>
      </c>
      <c r="F17" s="81">
        <v>0.8680555555555556</v>
      </c>
      <c r="G17" s="82">
        <v>1.0</v>
      </c>
      <c r="H17" s="25" t="s">
        <v>211</v>
      </c>
      <c r="I17" s="61" t="s">
        <v>138</v>
      </c>
      <c r="J17" s="83">
        <v>22.0</v>
      </c>
      <c r="K17" s="83">
        <v>21.0</v>
      </c>
      <c r="L17" s="83">
        <v>21.0</v>
      </c>
      <c r="M17" s="83">
        <v>2.0</v>
      </c>
      <c r="N17" s="72">
        <v>9.0</v>
      </c>
      <c r="O17" s="73" t="s">
        <v>143</v>
      </c>
      <c r="P17" s="74">
        <v>4.0</v>
      </c>
      <c r="Q17" s="75">
        <v>17.0</v>
      </c>
      <c r="R17" s="76">
        <f>48+46+54+45+45+42+49+63+63+54+54+61+56+55+53+48+63</f>
        <v>899</v>
      </c>
      <c r="S17" s="76">
        <f>65+63+64+57+63+63+63+48+41+61+60+42+58+61+58+63+0</f>
        <v>930</v>
      </c>
    </row>
    <row r="18" ht="48.75" customHeight="1">
      <c r="A18" s="63">
        <v>10.0</v>
      </c>
      <c r="B18" s="64" t="s">
        <v>139</v>
      </c>
      <c r="C18" s="65" t="s">
        <v>140</v>
      </c>
      <c r="D18" s="14"/>
      <c r="E18" s="33"/>
      <c r="F18" s="33"/>
      <c r="G18" s="82">
        <v>0.0</v>
      </c>
      <c r="H18" s="33"/>
      <c r="I18" s="61" t="s">
        <v>141</v>
      </c>
      <c r="J18" s="83">
        <v>23.0</v>
      </c>
      <c r="K18" s="83">
        <v>4.0</v>
      </c>
      <c r="L18" s="83">
        <v>9.0</v>
      </c>
      <c r="M18" s="83">
        <v>1.0</v>
      </c>
      <c r="N18" s="72">
        <v>10.0</v>
      </c>
      <c r="O18" s="73" t="s">
        <v>141</v>
      </c>
      <c r="P18" s="74">
        <v>4.0</v>
      </c>
      <c r="Q18" s="75">
        <v>14.0</v>
      </c>
      <c r="R18" s="76">
        <f>36+46+37+25+45+28+55+48+52+61+0+42+62+0+65+44+31</f>
        <v>677</v>
      </c>
      <c r="S18" s="76">
        <f>64+64+63+63+58+63+52+63+58+56+63+61+54+63+58+63+63</f>
        <v>1029</v>
      </c>
      <c r="T18" s="47" t="s">
        <v>0</v>
      </c>
    </row>
    <row r="19" ht="48.75" customHeight="1">
      <c r="A19" s="63">
        <v>11.0</v>
      </c>
      <c r="B19" s="64" t="s">
        <v>141</v>
      </c>
      <c r="C19" s="65" t="s">
        <v>142</v>
      </c>
      <c r="D19" s="14"/>
      <c r="E19" s="35" t="s">
        <v>17</v>
      </c>
      <c r="F19" s="84">
        <v>0.9027777777777778</v>
      </c>
      <c r="G19" s="77">
        <v>1.0</v>
      </c>
      <c r="H19" s="38" t="s">
        <v>125</v>
      </c>
      <c r="I19" s="64" t="s">
        <v>147</v>
      </c>
      <c r="J19" s="78">
        <v>16.0</v>
      </c>
      <c r="K19" s="78">
        <v>21.0</v>
      </c>
      <c r="L19" s="78">
        <v>21.0</v>
      </c>
      <c r="M19" s="78">
        <v>2.0</v>
      </c>
      <c r="N19" s="72">
        <v>11.0</v>
      </c>
      <c r="O19" s="73" t="s">
        <v>153</v>
      </c>
      <c r="P19" s="74">
        <v>3.0</v>
      </c>
      <c r="Q19" s="75">
        <v>13.0</v>
      </c>
      <c r="R19" s="76">
        <f>54+32+52+54+54+59+52+23+49+38+60+55+35+48+58+51+48</f>
        <v>822</v>
      </c>
      <c r="S19" s="76">
        <f>61+63+64+61+65+50+55+63+55+63+54+60+63+60+53+63+61</f>
        <v>1014</v>
      </c>
    </row>
    <row r="20" ht="48.75" customHeight="1">
      <c r="A20" s="63">
        <v>12.0</v>
      </c>
      <c r="B20" s="64" t="s">
        <v>143</v>
      </c>
      <c r="C20" s="65" t="s">
        <v>144</v>
      </c>
      <c r="D20" s="14"/>
      <c r="E20" s="33"/>
      <c r="F20" s="33"/>
      <c r="G20" s="77">
        <v>0.0</v>
      </c>
      <c r="H20" s="33"/>
      <c r="I20" s="64" t="s">
        <v>136</v>
      </c>
      <c r="J20" s="78">
        <v>21.0</v>
      </c>
      <c r="K20" s="78">
        <v>17.0</v>
      </c>
      <c r="L20" s="78">
        <v>19.0</v>
      </c>
      <c r="M20" s="78">
        <v>1.0</v>
      </c>
      <c r="N20" s="72">
        <v>12.0</v>
      </c>
      <c r="O20" s="73" t="s">
        <v>139</v>
      </c>
      <c r="P20" s="74">
        <v>3.0</v>
      </c>
      <c r="Q20" s="75">
        <v>11.0</v>
      </c>
      <c r="R20" s="76">
        <f>55+40+43+45+33+50+47+30+41+56+45+47+58+47+61+37+61</f>
        <v>796</v>
      </c>
      <c r="S20" s="76">
        <f>53+63+63+65+63+59+59+63+63+61+63+63+56+59+60+63+48</f>
        <v>1024</v>
      </c>
    </row>
    <row r="21" ht="48.75" customHeight="1">
      <c r="A21" s="8"/>
      <c r="B21" s="8"/>
      <c r="C21" s="8"/>
      <c r="D21" s="8"/>
      <c r="E21" s="8"/>
      <c r="F21" s="8"/>
      <c r="G21" s="8"/>
      <c r="H21" s="8"/>
      <c r="I21" s="9"/>
      <c r="J21" s="10" t="s">
        <v>2</v>
      </c>
      <c r="M21" s="9"/>
      <c r="N21" s="46"/>
    </row>
    <row r="22" ht="48.75" customHeight="1">
      <c r="A22" s="11" t="s">
        <v>3</v>
      </c>
      <c r="B22" s="11" t="s">
        <v>4</v>
      </c>
      <c r="C22" s="11" t="s">
        <v>5</v>
      </c>
      <c r="E22" s="9"/>
      <c r="F22" s="9"/>
      <c r="G22" s="12" t="s">
        <v>6</v>
      </c>
      <c r="H22" s="13" t="s">
        <v>212</v>
      </c>
      <c r="I22" s="14"/>
      <c r="J22" s="15">
        <v>1.0</v>
      </c>
      <c r="K22" s="15">
        <v>2.0</v>
      </c>
      <c r="L22" s="15">
        <v>3.0</v>
      </c>
      <c r="M22" s="12" t="s">
        <v>8</v>
      </c>
      <c r="N22" s="88"/>
    </row>
    <row r="23" ht="48.75" customHeight="1">
      <c r="A23" s="63">
        <v>1.0</v>
      </c>
      <c r="B23" s="64" t="s">
        <v>145</v>
      </c>
      <c r="C23" s="65" t="s">
        <v>146</v>
      </c>
      <c r="D23" s="14"/>
      <c r="E23" s="66" t="s">
        <v>17</v>
      </c>
      <c r="F23" s="67">
        <v>0.7291666666666666</v>
      </c>
      <c r="G23" s="68">
        <v>1.0</v>
      </c>
      <c r="H23" s="69" t="s">
        <v>213</v>
      </c>
      <c r="I23" s="70" t="s">
        <v>147</v>
      </c>
      <c r="J23" s="71">
        <v>11.0</v>
      </c>
      <c r="K23" s="71">
        <v>21.0</v>
      </c>
      <c r="L23" s="71">
        <v>21.0</v>
      </c>
      <c r="M23" s="71">
        <v>2.0</v>
      </c>
      <c r="N23" s="89"/>
      <c r="O23" s="52"/>
      <c r="P23" s="53"/>
      <c r="Q23" s="54"/>
      <c r="R23" s="55"/>
      <c r="S23" s="55"/>
    </row>
    <row r="24" ht="48.75" customHeight="1">
      <c r="A24" s="63">
        <v>2.0</v>
      </c>
      <c r="B24" s="64" t="s">
        <v>147</v>
      </c>
      <c r="C24" s="65" t="s">
        <v>148</v>
      </c>
      <c r="D24" s="14"/>
      <c r="E24" s="33"/>
      <c r="F24" s="33"/>
      <c r="G24" s="68">
        <v>0.0</v>
      </c>
      <c r="H24" s="33"/>
      <c r="I24" s="70" t="s">
        <v>134</v>
      </c>
      <c r="J24" s="71">
        <v>21.0</v>
      </c>
      <c r="K24" s="71">
        <v>14.0</v>
      </c>
      <c r="L24" s="71">
        <v>17.0</v>
      </c>
      <c r="M24" s="71">
        <v>1.0</v>
      </c>
      <c r="N24" s="89"/>
      <c r="O24" s="52"/>
      <c r="P24" s="53"/>
      <c r="Q24" s="54"/>
      <c r="R24" s="55"/>
      <c r="S24" s="55"/>
    </row>
    <row r="25" ht="48.75" customHeight="1">
      <c r="A25" s="63">
        <v>3.0</v>
      </c>
      <c r="B25" s="64" t="s">
        <v>149</v>
      </c>
      <c r="C25" s="65" t="s">
        <v>150</v>
      </c>
      <c r="D25" s="14"/>
      <c r="E25" s="35" t="s">
        <v>17</v>
      </c>
      <c r="F25" s="84">
        <v>0.7638888888888888</v>
      </c>
      <c r="G25" s="77">
        <v>1.0</v>
      </c>
      <c r="H25" s="38" t="s">
        <v>214</v>
      </c>
      <c r="I25" s="64" t="s">
        <v>136</v>
      </c>
      <c r="J25" s="78">
        <v>21.0</v>
      </c>
      <c r="K25" s="78">
        <v>21.0</v>
      </c>
      <c r="L25" s="79">
        <v>21.0</v>
      </c>
      <c r="M25" s="78">
        <v>3.0</v>
      </c>
      <c r="N25" s="89"/>
      <c r="O25" s="52"/>
      <c r="P25" s="53"/>
      <c r="Q25" s="54"/>
      <c r="R25" s="55"/>
      <c r="S25" s="55"/>
    </row>
    <row r="26" ht="48.75" customHeight="1">
      <c r="A26" s="63">
        <v>4.0</v>
      </c>
      <c r="B26" s="64" t="s">
        <v>151</v>
      </c>
      <c r="C26" s="65" t="s">
        <v>152</v>
      </c>
      <c r="D26" s="14"/>
      <c r="E26" s="33"/>
      <c r="F26" s="33"/>
      <c r="G26" s="77">
        <v>0.0</v>
      </c>
      <c r="H26" s="33"/>
      <c r="I26" s="64" t="s">
        <v>143</v>
      </c>
      <c r="J26" s="78">
        <v>14.0</v>
      </c>
      <c r="K26" s="78">
        <v>16.0</v>
      </c>
      <c r="L26" s="79">
        <v>16.0</v>
      </c>
      <c r="M26" s="78">
        <v>0.0</v>
      </c>
      <c r="N26" s="89"/>
      <c r="O26" s="52"/>
      <c r="P26" s="53"/>
      <c r="Q26" s="54"/>
      <c r="R26" s="55"/>
      <c r="S26" s="55"/>
    </row>
    <row r="27" ht="48.75" customHeight="1">
      <c r="A27" s="63">
        <v>5.0</v>
      </c>
      <c r="B27" s="64" t="s">
        <v>153</v>
      </c>
      <c r="C27" s="65" t="s">
        <v>154</v>
      </c>
      <c r="D27" s="14"/>
      <c r="E27" s="66" t="s">
        <v>17</v>
      </c>
      <c r="F27" s="67">
        <v>0.7986111111111112</v>
      </c>
      <c r="G27" s="68">
        <v>1.0</v>
      </c>
      <c r="H27" s="69" t="s">
        <v>215</v>
      </c>
      <c r="I27" s="70" t="s">
        <v>145</v>
      </c>
      <c r="J27" s="71">
        <v>21.0</v>
      </c>
      <c r="K27" s="71">
        <v>21.0</v>
      </c>
      <c r="L27" s="71">
        <v>21.0</v>
      </c>
      <c r="M27" s="71">
        <v>3.0</v>
      </c>
      <c r="N27" s="89"/>
      <c r="O27" s="52"/>
      <c r="P27" s="53"/>
      <c r="Q27" s="54"/>
      <c r="R27" s="55"/>
      <c r="S27" s="55"/>
    </row>
    <row r="28" ht="48.75" customHeight="1">
      <c r="A28" s="63">
        <v>6.0</v>
      </c>
      <c r="B28" s="64" t="s">
        <v>155</v>
      </c>
      <c r="C28" s="65" t="s">
        <v>156</v>
      </c>
      <c r="D28" s="14"/>
      <c r="E28" s="33"/>
      <c r="F28" s="33"/>
      <c r="G28" s="68">
        <v>0.0</v>
      </c>
      <c r="H28" s="33"/>
      <c r="I28" s="70" t="s">
        <v>139</v>
      </c>
      <c r="J28" s="71">
        <v>10.0</v>
      </c>
      <c r="K28" s="71">
        <v>13.0</v>
      </c>
      <c r="L28" s="71">
        <v>17.0</v>
      </c>
      <c r="M28" s="71">
        <v>0.0</v>
      </c>
      <c r="N28" s="89"/>
      <c r="O28" s="56"/>
      <c r="P28" s="53"/>
      <c r="Q28" s="57"/>
      <c r="R28" s="55"/>
      <c r="S28" s="55"/>
    </row>
    <row r="29" ht="48.75" customHeight="1">
      <c r="A29" s="63">
        <v>7.0</v>
      </c>
      <c r="B29" s="64" t="s">
        <v>134</v>
      </c>
      <c r="C29" s="65" t="s">
        <v>135</v>
      </c>
      <c r="D29" s="14"/>
      <c r="E29" s="35" t="s">
        <v>17</v>
      </c>
      <c r="F29" s="84">
        <v>0.8333333333333334</v>
      </c>
      <c r="G29" s="77">
        <v>1.0</v>
      </c>
      <c r="H29" s="38" t="s">
        <v>216</v>
      </c>
      <c r="I29" s="64" t="s">
        <v>151</v>
      </c>
      <c r="J29" s="78">
        <v>21.0</v>
      </c>
      <c r="K29" s="78">
        <v>21.0</v>
      </c>
      <c r="L29" s="78">
        <v>21.0</v>
      </c>
      <c r="M29" s="78">
        <v>3.0</v>
      </c>
      <c r="N29" s="89"/>
      <c r="O29" s="52"/>
      <c r="P29" s="53"/>
      <c r="Q29" s="54"/>
      <c r="R29" s="55"/>
      <c r="S29" s="55"/>
    </row>
    <row r="30" ht="48.75" customHeight="1">
      <c r="A30" s="63">
        <v>8.0</v>
      </c>
      <c r="B30" s="64" t="s">
        <v>136</v>
      </c>
      <c r="C30" s="65" t="s">
        <v>137</v>
      </c>
      <c r="D30" s="14"/>
      <c r="E30" s="33"/>
      <c r="F30" s="33"/>
      <c r="G30" s="77">
        <v>0.0</v>
      </c>
      <c r="H30" s="33"/>
      <c r="I30" s="64" t="s">
        <v>153</v>
      </c>
      <c r="J30" s="78">
        <v>11.0</v>
      </c>
      <c r="K30" s="78">
        <v>8.0</v>
      </c>
      <c r="L30" s="78">
        <v>13.0</v>
      </c>
      <c r="M30" s="78">
        <v>0.0</v>
      </c>
      <c r="N30" s="90"/>
      <c r="O30" s="52"/>
      <c r="P30" s="53"/>
      <c r="Q30" s="54"/>
      <c r="R30" s="55"/>
      <c r="S30" s="55"/>
    </row>
    <row r="31" ht="48.75" customHeight="1">
      <c r="A31" s="63">
        <v>9.0</v>
      </c>
      <c r="B31" s="64" t="s">
        <v>138</v>
      </c>
      <c r="C31" s="65" t="s">
        <v>20</v>
      </c>
      <c r="D31" s="14"/>
      <c r="E31" s="66" t="s">
        <v>17</v>
      </c>
      <c r="F31" s="67">
        <v>0.8680555555555556</v>
      </c>
      <c r="G31" s="68">
        <v>0.0</v>
      </c>
      <c r="H31" s="69" t="s">
        <v>217</v>
      </c>
      <c r="I31" s="70" t="s">
        <v>149</v>
      </c>
      <c r="J31" s="71">
        <v>13.0</v>
      </c>
      <c r="K31" s="71">
        <v>16.0</v>
      </c>
      <c r="L31" s="71">
        <v>10.0</v>
      </c>
      <c r="M31" s="71">
        <v>0.0</v>
      </c>
      <c r="N31" s="90"/>
      <c r="O31" s="56"/>
      <c r="P31" s="59"/>
      <c r="Q31" s="57"/>
      <c r="R31" s="60"/>
      <c r="S31" s="60"/>
    </row>
    <row r="32" ht="48.75" customHeight="1">
      <c r="A32" s="63">
        <v>10.0</v>
      </c>
      <c r="B32" s="64" t="s">
        <v>139</v>
      </c>
      <c r="C32" s="65" t="s">
        <v>140</v>
      </c>
      <c r="D32" s="14"/>
      <c r="E32" s="33"/>
      <c r="F32" s="33"/>
      <c r="G32" s="68">
        <v>1.0</v>
      </c>
      <c r="H32" s="33"/>
      <c r="I32" s="70" t="s">
        <v>138</v>
      </c>
      <c r="J32" s="71">
        <v>21.0</v>
      </c>
      <c r="K32" s="71">
        <v>21.0</v>
      </c>
      <c r="L32" s="71">
        <v>21.0</v>
      </c>
      <c r="M32" s="71">
        <v>3.0</v>
      </c>
      <c r="N32" s="90"/>
      <c r="O32" s="56"/>
      <c r="P32" s="59"/>
      <c r="Q32" s="57"/>
      <c r="R32" s="60"/>
      <c r="S32" s="60"/>
    </row>
    <row r="33" ht="48.75" customHeight="1">
      <c r="A33" s="63">
        <v>11.0</v>
      </c>
      <c r="B33" s="64" t="s">
        <v>141</v>
      </c>
      <c r="C33" s="65" t="s">
        <v>142</v>
      </c>
      <c r="D33" s="14"/>
      <c r="E33" s="35" t="s">
        <v>17</v>
      </c>
      <c r="F33" s="84">
        <v>0.9027777777777778</v>
      </c>
      <c r="G33" s="77">
        <v>1.0</v>
      </c>
      <c r="H33" s="38" t="s">
        <v>218</v>
      </c>
      <c r="I33" s="64" t="s">
        <v>155</v>
      </c>
      <c r="J33" s="78">
        <v>22.0</v>
      </c>
      <c r="K33" s="78">
        <v>21.0</v>
      </c>
      <c r="L33" s="78">
        <v>21.0</v>
      </c>
      <c r="M33" s="78">
        <v>3.0</v>
      </c>
      <c r="N33" s="90"/>
      <c r="O33" s="56"/>
      <c r="P33" s="59"/>
      <c r="Q33" s="57"/>
      <c r="R33" s="60"/>
      <c r="S33" s="60"/>
    </row>
    <row r="34" ht="48.75" customHeight="1">
      <c r="A34" s="63">
        <v>12.0</v>
      </c>
      <c r="B34" s="64" t="s">
        <v>143</v>
      </c>
      <c r="C34" s="65" t="s">
        <v>144</v>
      </c>
      <c r="D34" s="14"/>
      <c r="E34" s="33"/>
      <c r="F34" s="33"/>
      <c r="G34" s="77">
        <v>0.0</v>
      </c>
      <c r="H34" s="33"/>
      <c r="I34" s="64" t="s">
        <v>141</v>
      </c>
      <c r="J34" s="78">
        <v>20.0</v>
      </c>
      <c r="K34" s="78">
        <v>14.0</v>
      </c>
      <c r="L34" s="78">
        <v>12.0</v>
      </c>
      <c r="M34" s="78">
        <v>0.0</v>
      </c>
      <c r="N34" s="90"/>
      <c r="O34" s="56"/>
      <c r="P34" s="59"/>
      <c r="Q34" s="57"/>
      <c r="R34" s="60"/>
      <c r="S34" s="60"/>
    </row>
    <row r="35" ht="48.75" customHeight="1">
      <c r="A35" s="8"/>
      <c r="B35" s="8"/>
      <c r="C35" s="8"/>
      <c r="D35" s="8"/>
      <c r="E35" s="8"/>
      <c r="F35" s="8"/>
      <c r="G35" s="8"/>
      <c r="H35" s="8"/>
      <c r="I35" s="9"/>
      <c r="J35" s="10" t="s">
        <v>2</v>
      </c>
      <c r="M35" s="9"/>
    </row>
    <row r="36" ht="48.75" customHeight="1">
      <c r="A36" s="11" t="s">
        <v>3</v>
      </c>
      <c r="B36" s="11" t="s">
        <v>4</v>
      </c>
      <c r="C36" s="11" t="s">
        <v>5</v>
      </c>
      <c r="E36" s="9"/>
      <c r="F36" s="9"/>
      <c r="G36" s="12" t="s">
        <v>6</v>
      </c>
      <c r="H36" s="13" t="s">
        <v>219</v>
      </c>
      <c r="I36" s="14"/>
      <c r="J36" s="15">
        <v>1.0</v>
      </c>
      <c r="K36" s="15">
        <v>2.0</v>
      </c>
      <c r="L36" s="15">
        <v>3.0</v>
      </c>
      <c r="M36" s="12" t="s">
        <v>8</v>
      </c>
    </row>
    <row r="37" ht="48.75" customHeight="1">
      <c r="A37" s="63">
        <v>1.0</v>
      </c>
      <c r="B37" s="64" t="s">
        <v>145</v>
      </c>
      <c r="C37" s="65" t="s">
        <v>146</v>
      </c>
      <c r="D37" s="14"/>
      <c r="E37" s="66" t="s">
        <v>17</v>
      </c>
      <c r="F37" s="67">
        <v>0.7291666666666666</v>
      </c>
      <c r="G37" s="68">
        <v>0.0</v>
      </c>
      <c r="H37" s="69" t="s">
        <v>196</v>
      </c>
      <c r="I37" s="70" t="s">
        <v>153</v>
      </c>
      <c r="J37" s="71">
        <v>20.0</v>
      </c>
      <c r="K37" s="71">
        <v>13.0</v>
      </c>
      <c r="L37" s="71">
        <v>19.0</v>
      </c>
      <c r="M37" s="71">
        <v>0.0</v>
      </c>
    </row>
    <row r="38" ht="48.75" customHeight="1">
      <c r="A38" s="63">
        <v>2.0</v>
      </c>
      <c r="B38" s="64" t="s">
        <v>147</v>
      </c>
      <c r="C38" s="65" t="s">
        <v>148</v>
      </c>
      <c r="D38" s="14"/>
      <c r="E38" s="33"/>
      <c r="F38" s="33"/>
      <c r="G38" s="68">
        <v>1.0</v>
      </c>
      <c r="H38" s="33"/>
      <c r="I38" s="70" t="s">
        <v>134</v>
      </c>
      <c r="J38" s="71">
        <v>22.0</v>
      </c>
      <c r="K38" s="71">
        <v>21.0</v>
      </c>
      <c r="L38" s="71">
        <v>21.0</v>
      </c>
      <c r="M38" s="71">
        <v>3.0</v>
      </c>
    </row>
    <row r="39" ht="48.75" customHeight="1">
      <c r="A39" s="63">
        <v>3.0</v>
      </c>
      <c r="B39" s="64" t="s">
        <v>149</v>
      </c>
      <c r="C39" s="65" t="s">
        <v>150</v>
      </c>
      <c r="D39" s="14"/>
      <c r="E39" s="35" t="s">
        <v>17</v>
      </c>
      <c r="F39" s="84">
        <v>0.7638888888888888</v>
      </c>
      <c r="G39" s="77">
        <v>1.0</v>
      </c>
      <c r="H39" s="38" t="s">
        <v>120</v>
      </c>
      <c r="I39" s="64" t="s">
        <v>155</v>
      </c>
      <c r="J39" s="78">
        <v>21.0</v>
      </c>
      <c r="K39" s="78">
        <v>22.0</v>
      </c>
      <c r="L39" s="79">
        <v>21.0</v>
      </c>
      <c r="M39" s="78">
        <v>3.0</v>
      </c>
    </row>
    <row r="40" ht="48.75" customHeight="1">
      <c r="A40" s="63">
        <v>4.0</v>
      </c>
      <c r="B40" s="64" t="s">
        <v>151</v>
      </c>
      <c r="C40" s="65" t="s">
        <v>152</v>
      </c>
      <c r="D40" s="14"/>
      <c r="E40" s="33"/>
      <c r="F40" s="33"/>
      <c r="G40" s="77">
        <v>0.0</v>
      </c>
      <c r="H40" s="33"/>
      <c r="I40" s="64" t="s">
        <v>143</v>
      </c>
      <c r="J40" s="78">
        <v>16.0</v>
      </c>
      <c r="K40" s="78">
        <v>20.0</v>
      </c>
      <c r="L40" s="79">
        <v>18.0</v>
      </c>
      <c r="M40" s="78">
        <v>0.0</v>
      </c>
    </row>
    <row r="41" ht="48.75" customHeight="1">
      <c r="A41" s="63">
        <v>5.0</v>
      </c>
      <c r="B41" s="64" t="s">
        <v>153</v>
      </c>
      <c r="C41" s="65" t="s">
        <v>154</v>
      </c>
      <c r="D41" s="14"/>
      <c r="E41" s="66" t="s">
        <v>17</v>
      </c>
      <c r="F41" s="67">
        <v>0.7986111111111112</v>
      </c>
      <c r="G41" s="68">
        <v>1.0</v>
      </c>
      <c r="H41" s="69" t="s">
        <v>119</v>
      </c>
      <c r="I41" s="70" t="s">
        <v>145</v>
      </c>
      <c r="J41" s="71">
        <v>21.0</v>
      </c>
      <c r="K41" s="71">
        <v>21.0</v>
      </c>
      <c r="L41" s="71">
        <v>21.0</v>
      </c>
      <c r="M41" s="71">
        <v>3.0</v>
      </c>
    </row>
    <row r="42" ht="48.75" customHeight="1">
      <c r="A42" s="63">
        <v>6.0</v>
      </c>
      <c r="B42" s="64" t="s">
        <v>155</v>
      </c>
      <c r="C42" s="65" t="s">
        <v>156</v>
      </c>
      <c r="D42" s="14"/>
      <c r="E42" s="33"/>
      <c r="F42" s="33"/>
      <c r="G42" s="68">
        <v>0.0</v>
      </c>
      <c r="H42" s="33"/>
      <c r="I42" s="70" t="s">
        <v>149</v>
      </c>
      <c r="J42" s="71">
        <v>19.0</v>
      </c>
      <c r="K42" s="71">
        <v>19.0</v>
      </c>
      <c r="L42" s="71">
        <v>13.0</v>
      </c>
      <c r="M42" s="71">
        <v>0.0</v>
      </c>
    </row>
    <row r="43" ht="48.75" customHeight="1">
      <c r="A43" s="63">
        <v>7.0</v>
      </c>
      <c r="B43" s="64" t="s">
        <v>134</v>
      </c>
      <c r="C43" s="65" t="s">
        <v>135</v>
      </c>
      <c r="D43" s="14"/>
      <c r="E43" s="35" t="s">
        <v>17</v>
      </c>
      <c r="F43" s="84">
        <v>0.8333333333333334</v>
      </c>
      <c r="G43" s="77">
        <v>1.0</v>
      </c>
      <c r="H43" s="38" t="s">
        <v>194</v>
      </c>
      <c r="I43" s="64" t="s">
        <v>151</v>
      </c>
      <c r="J43" s="78">
        <v>21.0</v>
      </c>
      <c r="K43" s="78">
        <v>21.0</v>
      </c>
      <c r="L43" s="78">
        <v>21.0</v>
      </c>
      <c r="M43" s="78">
        <v>3.0</v>
      </c>
    </row>
    <row r="44" ht="48.75" customHeight="1">
      <c r="A44" s="63">
        <v>8.0</v>
      </c>
      <c r="B44" s="64" t="s">
        <v>136</v>
      </c>
      <c r="C44" s="65" t="s">
        <v>137</v>
      </c>
      <c r="D44" s="14"/>
      <c r="E44" s="33"/>
      <c r="F44" s="33"/>
      <c r="G44" s="77">
        <v>0.0</v>
      </c>
      <c r="H44" s="33"/>
      <c r="I44" s="64" t="s">
        <v>138</v>
      </c>
      <c r="J44" s="78">
        <v>8.0</v>
      </c>
      <c r="K44" s="78">
        <v>17.0</v>
      </c>
      <c r="L44" s="78">
        <v>16.0</v>
      </c>
      <c r="M44" s="78">
        <v>0.0</v>
      </c>
    </row>
    <row r="45" ht="48.75" customHeight="1">
      <c r="A45" s="63">
        <v>9.0</v>
      </c>
      <c r="B45" s="64" t="s">
        <v>138</v>
      </c>
      <c r="C45" s="65" t="s">
        <v>20</v>
      </c>
      <c r="D45" s="14"/>
      <c r="E45" s="66" t="s">
        <v>17</v>
      </c>
      <c r="F45" s="67">
        <v>0.8680555555555556</v>
      </c>
      <c r="G45" s="68">
        <v>1.0</v>
      </c>
      <c r="H45" s="69" t="s">
        <v>193</v>
      </c>
      <c r="I45" s="70" t="s">
        <v>147</v>
      </c>
      <c r="J45" s="71">
        <v>21.0</v>
      </c>
      <c r="K45" s="71">
        <v>21.0</v>
      </c>
      <c r="L45" s="71">
        <v>21.0</v>
      </c>
      <c r="M45" s="71">
        <v>3.0</v>
      </c>
    </row>
    <row r="46" ht="48.75" customHeight="1">
      <c r="A46" s="63">
        <v>10.0</v>
      </c>
      <c r="B46" s="64" t="s">
        <v>139</v>
      </c>
      <c r="C46" s="65" t="s">
        <v>140</v>
      </c>
      <c r="D46" s="14"/>
      <c r="E46" s="33"/>
      <c r="F46" s="33"/>
      <c r="G46" s="68">
        <v>0.0</v>
      </c>
      <c r="H46" s="33"/>
      <c r="I46" s="70" t="s">
        <v>141</v>
      </c>
      <c r="J46" s="71">
        <v>16.0</v>
      </c>
      <c r="K46" s="71">
        <v>10.0</v>
      </c>
      <c r="L46" s="71">
        <v>11.0</v>
      </c>
      <c r="M46" s="71">
        <v>0.0</v>
      </c>
    </row>
    <row r="47" ht="48.75" customHeight="1">
      <c r="A47" s="63">
        <v>11.0</v>
      </c>
      <c r="B47" s="64" t="s">
        <v>141</v>
      </c>
      <c r="C47" s="65" t="s">
        <v>142</v>
      </c>
      <c r="D47" s="14"/>
      <c r="E47" s="35" t="s">
        <v>17</v>
      </c>
      <c r="F47" s="84">
        <v>0.9027777777777778</v>
      </c>
      <c r="G47" s="77">
        <v>1.0</v>
      </c>
      <c r="H47" s="38" t="s">
        <v>195</v>
      </c>
      <c r="I47" s="64" t="s">
        <v>136</v>
      </c>
      <c r="J47" s="78">
        <v>21.0</v>
      </c>
      <c r="K47" s="78">
        <v>21.0</v>
      </c>
      <c r="L47" s="78">
        <v>21.0</v>
      </c>
      <c r="M47" s="78">
        <v>3.0</v>
      </c>
    </row>
    <row r="48" ht="48.75" customHeight="1">
      <c r="A48" s="63">
        <v>12.0</v>
      </c>
      <c r="B48" s="64" t="s">
        <v>143</v>
      </c>
      <c r="C48" s="65" t="s">
        <v>144</v>
      </c>
      <c r="D48" s="14"/>
      <c r="E48" s="33"/>
      <c r="F48" s="33"/>
      <c r="G48" s="77">
        <v>0.0</v>
      </c>
      <c r="H48" s="33"/>
      <c r="I48" s="64" t="s">
        <v>139</v>
      </c>
      <c r="J48" s="78">
        <v>19.0</v>
      </c>
      <c r="K48" s="78">
        <v>13.0</v>
      </c>
      <c r="L48" s="78">
        <v>11.0</v>
      </c>
      <c r="M48" s="78">
        <v>0.0</v>
      </c>
    </row>
    <row r="49" ht="48.75" customHeight="1">
      <c r="A49" s="8"/>
      <c r="B49" s="8"/>
      <c r="C49" s="8"/>
      <c r="D49" s="8"/>
      <c r="E49" s="8"/>
      <c r="F49" s="8"/>
      <c r="G49" s="8"/>
      <c r="H49" s="8"/>
      <c r="I49" s="9"/>
      <c r="J49" s="10" t="s">
        <v>2</v>
      </c>
      <c r="M49" s="9"/>
    </row>
    <row r="50" ht="48.75" customHeight="1">
      <c r="A50" s="11" t="s">
        <v>3</v>
      </c>
      <c r="B50" s="11" t="s">
        <v>4</v>
      </c>
      <c r="C50" s="11" t="s">
        <v>5</v>
      </c>
      <c r="E50" s="9"/>
      <c r="F50" s="9"/>
      <c r="G50" s="12" t="s">
        <v>6</v>
      </c>
      <c r="H50" s="13" t="s">
        <v>220</v>
      </c>
      <c r="I50" s="14"/>
      <c r="J50" s="15">
        <v>1.0</v>
      </c>
      <c r="K50" s="15">
        <v>2.0</v>
      </c>
      <c r="L50" s="15">
        <v>3.0</v>
      </c>
      <c r="M50" s="12" t="s">
        <v>8</v>
      </c>
    </row>
    <row r="51" ht="48.75" customHeight="1">
      <c r="A51" s="63">
        <v>1.0</v>
      </c>
      <c r="B51" s="64" t="s">
        <v>145</v>
      </c>
      <c r="C51" s="65" t="s">
        <v>146</v>
      </c>
      <c r="D51" s="14"/>
      <c r="E51" s="66" t="s">
        <v>17</v>
      </c>
      <c r="F51" s="67">
        <v>0.7291666666666666</v>
      </c>
      <c r="G51" s="68">
        <v>1.0</v>
      </c>
      <c r="H51" s="69" t="s">
        <v>221</v>
      </c>
      <c r="I51" s="70" t="s">
        <v>138</v>
      </c>
      <c r="J51" s="71">
        <v>15.0</v>
      </c>
      <c r="K51" s="71">
        <v>21.0</v>
      </c>
      <c r="L51" s="71">
        <v>21.0</v>
      </c>
      <c r="M51" s="71">
        <v>2.0</v>
      </c>
    </row>
    <row r="52" ht="48.75" customHeight="1">
      <c r="A52" s="63">
        <v>2.0</v>
      </c>
      <c r="B52" s="64" t="s">
        <v>147</v>
      </c>
      <c r="C52" s="65" t="s">
        <v>148</v>
      </c>
      <c r="D52" s="14"/>
      <c r="E52" s="33"/>
      <c r="F52" s="33"/>
      <c r="G52" s="68">
        <v>0.0</v>
      </c>
      <c r="H52" s="33"/>
      <c r="I52" s="70" t="s">
        <v>143</v>
      </c>
      <c r="J52" s="71">
        <v>21.0</v>
      </c>
      <c r="K52" s="71">
        <v>14.0</v>
      </c>
      <c r="L52" s="71">
        <v>10.0</v>
      </c>
      <c r="M52" s="71">
        <v>1.0</v>
      </c>
    </row>
    <row r="53" ht="48.75" customHeight="1">
      <c r="A53" s="63">
        <v>3.0</v>
      </c>
      <c r="B53" s="64" t="s">
        <v>149</v>
      </c>
      <c r="C53" s="65" t="s">
        <v>150</v>
      </c>
      <c r="D53" s="14"/>
      <c r="E53" s="35" t="s">
        <v>17</v>
      </c>
      <c r="F53" s="84">
        <v>0.7638888888888888</v>
      </c>
      <c r="G53" s="77">
        <v>0.0</v>
      </c>
      <c r="H53" s="38" t="s">
        <v>222</v>
      </c>
      <c r="I53" s="64" t="s">
        <v>153</v>
      </c>
      <c r="J53" s="78">
        <v>21.0</v>
      </c>
      <c r="K53" s="78">
        <v>18.0</v>
      </c>
      <c r="L53" s="79">
        <v>15.0</v>
      </c>
      <c r="M53" s="78">
        <v>1.0</v>
      </c>
    </row>
    <row r="54" ht="48.75" customHeight="1">
      <c r="A54" s="63">
        <v>4.0</v>
      </c>
      <c r="B54" s="64" t="s">
        <v>151</v>
      </c>
      <c r="C54" s="65" t="s">
        <v>152</v>
      </c>
      <c r="D54" s="14"/>
      <c r="E54" s="33"/>
      <c r="F54" s="33"/>
      <c r="G54" s="77">
        <v>1.0</v>
      </c>
      <c r="H54" s="33"/>
      <c r="I54" s="64" t="s">
        <v>136</v>
      </c>
      <c r="J54" s="78">
        <v>19.0</v>
      </c>
      <c r="K54" s="78">
        <v>21.0</v>
      </c>
      <c r="L54" s="79">
        <v>21.0</v>
      </c>
      <c r="M54" s="78">
        <v>2.0</v>
      </c>
    </row>
    <row r="55" ht="48.75" customHeight="1">
      <c r="A55" s="63">
        <v>5.0</v>
      </c>
      <c r="B55" s="64" t="s">
        <v>153</v>
      </c>
      <c r="C55" s="65" t="s">
        <v>154</v>
      </c>
      <c r="D55" s="14"/>
      <c r="E55" s="66" t="s">
        <v>17</v>
      </c>
      <c r="F55" s="67">
        <v>0.7986111111111112</v>
      </c>
      <c r="G55" s="68">
        <v>1.0</v>
      </c>
      <c r="H55" s="69" t="s">
        <v>223</v>
      </c>
      <c r="I55" s="70" t="s">
        <v>147</v>
      </c>
      <c r="J55" s="71">
        <v>21.0</v>
      </c>
      <c r="K55" s="71">
        <v>19.0</v>
      </c>
      <c r="L55" s="71">
        <v>21.0</v>
      </c>
      <c r="M55" s="71">
        <v>2.0</v>
      </c>
    </row>
    <row r="56" ht="48.75" customHeight="1">
      <c r="A56" s="63">
        <v>6.0</v>
      </c>
      <c r="B56" s="64" t="s">
        <v>155</v>
      </c>
      <c r="C56" s="65" t="s">
        <v>156</v>
      </c>
      <c r="D56" s="14"/>
      <c r="E56" s="33"/>
      <c r="F56" s="33"/>
      <c r="G56" s="68">
        <v>0.0</v>
      </c>
      <c r="H56" s="33"/>
      <c r="I56" s="70" t="s">
        <v>149</v>
      </c>
      <c r="J56" s="71">
        <v>17.0</v>
      </c>
      <c r="K56" s="71">
        <v>21.0</v>
      </c>
      <c r="L56" s="71">
        <v>10.0</v>
      </c>
      <c r="M56" s="71">
        <v>1.0</v>
      </c>
    </row>
    <row r="57" ht="48.75" customHeight="1">
      <c r="A57" s="63">
        <v>7.0</v>
      </c>
      <c r="B57" s="64" t="s">
        <v>134</v>
      </c>
      <c r="C57" s="65" t="s">
        <v>135</v>
      </c>
      <c r="D57" s="14"/>
      <c r="E57" s="35" t="s">
        <v>17</v>
      </c>
      <c r="F57" s="84">
        <v>0.8333333333333334</v>
      </c>
      <c r="G57" s="77">
        <v>1.0</v>
      </c>
      <c r="H57" s="38" t="s">
        <v>224</v>
      </c>
      <c r="I57" s="64" t="s">
        <v>151</v>
      </c>
      <c r="J57" s="78">
        <v>19.0</v>
      </c>
      <c r="K57" s="78">
        <v>21.0</v>
      </c>
      <c r="L57" s="78">
        <v>21.0</v>
      </c>
      <c r="M57" s="78">
        <v>2.0</v>
      </c>
    </row>
    <row r="58" ht="48.75" customHeight="1">
      <c r="A58" s="63">
        <v>8.0</v>
      </c>
      <c r="B58" s="64" t="s">
        <v>136</v>
      </c>
      <c r="C58" s="65" t="s">
        <v>137</v>
      </c>
      <c r="D58" s="14"/>
      <c r="E58" s="33"/>
      <c r="F58" s="33"/>
      <c r="G58" s="77">
        <v>0.0</v>
      </c>
      <c r="H58" s="33"/>
      <c r="I58" s="64" t="s">
        <v>134</v>
      </c>
      <c r="J58" s="78">
        <v>21.0</v>
      </c>
      <c r="K58" s="78">
        <v>14.0</v>
      </c>
      <c r="L58" s="78">
        <v>17.0</v>
      </c>
      <c r="M58" s="78">
        <v>1.0</v>
      </c>
    </row>
    <row r="59" ht="48.75" customHeight="1">
      <c r="A59" s="63">
        <v>9.0</v>
      </c>
      <c r="B59" s="64" t="s">
        <v>138</v>
      </c>
      <c r="C59" s="65" t="s">
        <v>20</v>
      </c>
      <c r="D59" s="14"/>
      <c r="E59" s="66" t="s">
        <v>17</v>
      </c>
      <c r="F59" s="67">
        <v>0.8680555555555556</v>
      </c>
      <c r="G59" s="68">
        <v>1.0</v>
      </c>
      <c r="H59" s="69" t="s">
        <v>225</v>
      </c>
      <c r="I59" s="70" t="s">
        <v>155</v>
      </c>
      <c r="J59" s="71">
        <v>23.0</v>
      </c>
      <c r="K59" s="71">
        <v>21.0</v>
      </c>
      <c r="L59" s="71">
        <v>21.0</v>
      </c>
      <c r="M59" s="71">
        <v>3.0</v>
      </c>
    </row>
    <row r="60" ht="48.75" customHeight="1">
      <c r="A60" s="63">
        <v>10.0</v>
      </c>
      <c r="B60" s="64" t="s">
        <v>139</v>
      </c>
      <c r="C60" s="65" t="s">
        <v>140</v>
      </c>
      <c r="D60" s="14"/>
      <c r="E60" s="33"/>
      <c r="F60" s="33"/>
      <c r="G60" s="68">
        <v>0.0</v>
      </c>
      <c r="H60" s="33"/>
      <c r="I60" s="70" t="s">
        <v>139</v>
      </c>
      <c r="J60" s="71">
        <v>21.0</v>
      </c>
      <c r="K60" s="71">
        <v>13.0</v>
      </c>
      <c r="L60" s="71">
        <v>11.0</v>
      </c>
      <c r="M60" s="71">
        <v>0.0</v>
      </c>
    </row>
    <row r="61" ht="48.75" customHeight="1">
      <c r="A61" s="63">
        <v>11.0</v>
      </c>
      <c r="B61" s="64" t="s">
        <v>141</v>
      </c>
      <c r="C61" s="65" t="s">
        <v>142</v>
      </c>
      <c r="D61" s="14"/>
      <c r="E61" s="35" t="s">
        <v>17</v>
      </c>
      <c r="F61" s="84">
        <v>0.9027777777777778</v>
      </c>
      <c r="G61" s="77">
        <v>1.0</v>
      </c>
      <c r="H61" s="38" t="s">
        <v>226</v>
      </c>
      <c r="I61" s="64" t="s">
        <v>145</v>
      </c>
      <c r="J61" s="78">
        <v>21.0</v>
      </c>
      <c r="K61" s="78">
        <v>21.0</v>
      </c>
      <c r="L61" s="78">
        <v>21.0</v>
      </c>
      <c r="M61" s="78">
        <v>3.0</v>
      </c>
    </row>
    <row r="62" ht="48.75" customHeight="1">
      <c r="A62" s="63">
        <v>12.0</v>
      </c>
      <c r="B62" s="64" t="s">
        <v>143</v>
      </c>
      <c r="C62" s="65" t="s">
        <v>144</v>
      </c>
      <c r="D62" s="14"/>
      <c r="E62" s="33"/>
      <c r="F62" s="33"/>
      <c r="G62" s="77">
        <v>0.0</v>
      </c>
      <c r="H62" s="33"/>
      <c r="I62" s="64" t="s">
        <v>141</v>
      </c>
      <c r="J62" s="78">
        <v>11.0</v>
      </c>
      <c r="K62" s="78">
        <v>5.0</v>
      </c>
      <c r="L62" s="78">
        <v>9.0</v>
      </c>
      <c r="M62" s="78">
        <v>0.0</v>
      </c>
    </row>
    <row r="63" ht="48.75" customHeight="1">
      <c r="A63" s="8"/>
      <c r="B63" s="8"/>
      <c r="C63" s="8"/>
      <c r="D63" s="8"/>
      <c r="E63" s="8"/>
      <c r="F63" s="8"/>
      <c r="G63" s="8"/>
      <c r="H63" s="8"/>
      <c r="I63" s="9"/>
      <c r="J63" s="10" t="s">
        <v>2</v>
      </c>
      <c r="M63" s="9"/>
    </row>
    <row r="64" ht="48.75" customHeight="1">
      <c r="A64" s="11" t="s">
        <v>3</v>
      </c>
      <c r="B64" s="11" t="s">
        <v>4</v>
      </c>
      <c r="C64" s="11" t="s">
        <v>5</v>
      </c>
      <c r="E64" s="9"/>
      <c r="F64" s="9"/>
      <c r="G64" s="12" t="s">
        <v>6</v>
      </c>
      <c r="H64" s="13" t="s">
        <v>227</v>
      </c>
      <c r="I64" s="14"/>
      <c r="J64" s="15">
        <v>1.0</v>
      </c>
      <c r="K64" s="15">
        <v>2.0</v>
      </c>
      <c r="L64" s="15">
        <v>3.0</v>
      </c>
      <c r="M64" s="12" t="s">
        <v>8</v>
      </c>
    </row>
    <row r="65" ht="48.75" customHeight="1">
      <c r="A65" s="63">
        <v>1.0</v>
      </c>
      <c r="B65" s="64" t="s">
        <v>145</v>
      </c>
      <c r="C65" s="65" t="s">
        <v>146</v>
      </c>
      <c r="D65" s="14"/>
      <c r="E65" s="66" t="s">
        <v>17</v>
      </c>
      <c r="F65" s="67">
        <v>0.7291666666666666</v>
      </c>
      <c r="G65" s="68">
        <v>1.0</v>
      </c>
      <c r="H65" s="69" t="s">
        <v>201</v>
      </c>
      <c r="I65" s="70" t="s">
        <v>145</v>
      </c>
      <c r="J65" s="71">
        <v>21.0</v>
      </c>
      <c r="K65" s="71">
        <v>19.0</v>
      </c>
      <c r="L65" s="71">
        <v>21.0</v>
      </c>
      <c r="M65" s="71">
        <v>2.0</v>
      </c>
    </row>
    <row r="66" ht="48.75" customHeight="1">
      <c r="A66" s="63">
        <v>2.0</v>
      </c>
      <c r="B66" s="64" t="s">
        <v>147</v>
      </c>
      <c r="C66" s="65" t="s">
        <v>148</v>
      </c>
      <c r="D66" s="14"/>
      <c r="E66" s="33"/>
      <c r="F66" s="33"/>
      <c r="G66" s="68">
        <v>0.0</v>
      </c>
      <c r="H66" s="33"/>
      <c r="I66" s="70" t="s">
        <v>155</v>
      </c>
      <c r="J66" s="71">
        <v>8.0</v>
      </c>
      <c r="K66" s="71">
        <v>21.0</v>
      </c>
      <c r="L66" s="71">
        <v>9.0</v>
      </c>
      <c r="M66" s="71">
        <v>1.0</v>
      </c>
    </row>
    <row r="67" ht="48.75" customHeight="1">
      <c r="A67" s="63">
        <v>3.0</v>
      </c>
      <c r="B67" s="64" t="s">
        <v>149</v>
      </c>
      <c r="C67" s="65" t="s">
        <v>150</v>
      </c>
      <c r="D67" s="14"/>
      <c r="E67" s="35" t="s">
        <v>17</v>
      </c>
      <c r="F67" s="84">
        <v>0.7638888888888888</v>
      </c>
      <c r="G67" s="77">
        <v>1.0</v>
      </c>
      <c r="H67" s="38" t="s">
        <v>200</v>
      </c>
      <c r="I67" s="64" t="s">
        <v>136</v>
      </c>
      <c r="J67" s="78">
        <v>21.0</v>
      </c>
      <c r="K67" s="78">
        <v>16.0</v>
      </c>
      <c r="L67" s="79">
        <v>21.0</v>
      </c>
      <c r="M67" s="78">
        <v>2.0</v>
      </c>
    </row>
    <row r="68" ht="48.75" customHeight="1">
      <c r="A68" s="63">
        <v>4.0</v>
      </c>
      <c r="B68" s="64" t="s">
        <v>151</v>
      </c>
      <c r="C68" s="65" t="s">
        <v>152</v>
      </c>
      <c r="D68" s="14"/>
      <c r="E68" s="33"/>
      <c r="F68" s="33"/>
      <c r="G68" s="77">
        <v>0.0</v>
      </c>
      <c r="H68" s="33"/>
      <c r="I68" s="64" t="s">
        <v>141</v>
      </c>
      <c r="J68" s="78">
        <v>13.0</v>
      </c>
      <c r="K68" s="78">
        <v>21.0</v>
      </c>
      <c r="L68" s="79">
        <v>11.0</v>
      </c>
      <c r="M68" s="78">
        <v>1.0</v>
      </c>
    </row>
    <row r="69" ht="48.75" customHeight="1">
      <c r="A69" s="63">
        <v>5.0</v>
      </c>
      <c r="B69" s="64" t="s">
        <v>153</v>
      </c>
      <c r="C69" s="65" t="s">
        <v>154</v>
      </c>
      <c r="D69" s="14"/>
      <c r="E69" s="66" t="s">
        <v>17</v>
      </c>
      <c r="F69" s="67">
        <v>0.7986111111111112</v>
      </c>
      <c r="G69" s="68">
        <v>0.0</v>
      </c>
      <c r="H69" s="69" t="s">
        <v>133</v>
      </c>
      <c r="I69" s="70" t="s">
        <v>153</v>
      </c>
      <c r="J69" s="71">
        <v>17.0</v>
      </c>
      <c r="K69" s="71">
        <v>22.0</v>
      </c>
      <c r="L69" s="71">
        <v>15.0</v>
      </c>
      <c r="M69" s="71">
        <v>0.0</v>
      </c>
    </row>
    <row r="70" ht="48.75" customHeight="1">
      <c r="A70" s="63">
        <v>6.0</v>
      </c>
      <c r="B70" s="64" t="s">
        <v>155</v>
      </c>
      <c r="C70" s="65" t="s">
        <v>156</v>
      </c>
      <c r="D70" s="14"/>
      <c r="E70" s="33"/>
      <c r="F70" s="33"/>
      <c r="G70" s="68">
        <v>1.0</v>
      </c>
      <c r="H70" s="33"/>
      <c r="I70" s="70" t="s">
        <v>138</v>
      </c>
      <c r="J70" s="71">
        <v>21.0</v>
      </c>
      <c r="K70" s="71">
        <v>23.0</v>
      </c>
      <c r="L70" s="71">
        <v>21.0</v>
      </c>
      <c r="M70" s="71">
        <v>3.0</v>
      </c>
    </row>
    <row r="71" ht="48.75" customHeight="1">
      <c r="A71" s="63">
        <v>7.0</v>
      </c>
      <c r="B71" s="64" t="s">
        <v>134</v>
      </c>
      <c r="C71" s="65" t="s">
        <v>135</v>
      </c>
      <c r="D71" s="14"/>
      <c r="E71" s="35" t="s">
        <v>17</v>
      </c>
      <c r="F71" s="84">
        <v>0.8333333333333334</v>
      </c>
      <c r="G71" s="77">
        <v>1.0</v>
      </c>
      <c r="H71" s="38" t="s">
        <v>127</v>
      </c>
      <c r="I71" s="64" t="s">
        <v>147</v>
      </c>
      <c r="J71" s="78">
        <v>21.0</v>
      </c>
      <c r="K71" s="78">
        <v>21.0</v>
      </c>
      <c r="L71" s="78">
        <v>21.0</v>
      </c>
      <c r="M71" s="78">
        <v>3.0</v>
      </c>
    </row>
    <row r="72" ht="48.75" customHeight="1">
      <c r="A72" s="63">
        <v>8.0</v>
      </c>
      <c r="B72" s="64" t="s">
        <v>136</v>
      </c>
      <c r="C72" s="65" t="s">
        <v>137</v>
      </c>
      <c r="D72" s="14"/>
      <c r="E72" s="33"/>
      <c r="F72" s="33"/>
      <c r="G72" s="77">
        <v>0.0</v>
      </c>
      <c r="H72" s="33"/>
      <c r="I72" s="64" t="s">
        <v>139</v>
      </c>
      <c r="J72" s="78">
        <v>12.0</v>
      </c>
      <c r="K72" s="78">
        <v>9.0</v>
      </c>
      <c r="L72" s="78">
        <v>12.0</v>
      </c>
      <c r="M72" s="78">
        <v>0.0</v>
      </c>
    </row>
    <row r="73" ht="48.75" customHeight="1">
      <c r="A73" s="63">
        <v>9.0</v>
      </c>
      <c r="B73" s="64" t="s">
        <v>138</v>
      </c>
      <c r="C73" s="65" t="s">
        <v>20</v>
      </c>
      <c r="D73" s="14"/>
      <c r="E73" s="66" t="s">
        <v>17</v>
      </c>
      <c r="F73" s="67">
        <v>0.8680555555555556</v>
      </c>
      <c r="G73" s="68">
        <v>1.0</v>
      </c>
      <c r="H73" s="69" t="s">
        <v>202</v>
      </c>
      <c r="I73" s="70" t="s">
        <v>151</v>
      </c>
      <c r="J73" s="71">
        <v>21.0</v>
      </c>
      <c r="K73" s="71">
        <v>21.0</v>
      </c>
      <c r="L73" s="71">
        <v>21.0</v>
      </c>
      <c r="M73" s="71">
        <v>3.0</v>
      </c>
    </row>
    <row r="74" ht="48.75" customHeight="1">
      <c r="A74" s="63">
        <v>10.0</v>
      </c>
      <c r="B74" s="64" t="s">
        <v>139</v>
      </c>
      <c r="C74" s="65" t="s">
        <v>140</v>
      </c>
      <c r="D74" s="14"/>
      <c r="E74" s="33"/>
      <c r="F74" s="33"/>
      <c r="G74" s="68">
        <v>0.0</v>
      </c>
      <c r="H74" s="33"/>
      <c r="I74" s="70" t="s">
        <v>143</v>
      </c>
      <c r="J74" s="71">
        <v>11.0</v>
      </c>
      <c r="K74" s="71">
        <v>16.0</v>
      </c>
      <c r="L74" s="71">
        <v>18.0</v>
      </c>
      <c r="M74" s="71">
        <v>0.0</v>
      </c>
    </row>
    <row r="75" ht="48.75" customHeight="1">
      <c r="A75" s="63">
        <v>11.0</v>
      </c>
      <c r="B75" s="64" t="s">
        <v>141</v>
      </c>
      <c r="C75" s="65" t="s">
        <v>142</v>
      </c>
      <c r="D75" s="14"/>
      <c r="E75" s="35" t="s">
        <v>17</v>
      </c>
      <c r="F75" s="84">
        <v>0.9027777777777778</v>
      </c>
      <c r="G75" s="77">
        <v>1.0</v>
      </c>
      <c r="H75" s="38" t="s">
        <v>98</v>
      </c>
      <c r="I75" s="64" t="s">
        <v>149</v>
      </c>
      <c r="J75" s="78">
        <v>21.0</v>
      </c>
      <c r="K75" s="78">
        <v>13.0</v>
      </c>
      <c r="L75" s="78">
        <v>21.0</v>
      </c>
      <c r="M75" s="78">
        <v>2.0</v>
      </c>
    </row>
    <row r="76" ht="48.75" customHeight="1">
      <c r="A76" s="63">
        <v>12.0</v>
      </c>
      <c r="B76" s="64" t="s">
        <v>143</v>
      </c>
      <c r="C76" s="65" t="s">
        <v>144</v>
      </c>
      <c r="D76" s="14"/>
      <c r="E76" s="33"/>
      <c r="F76" s="33"/>
      <c r="G76" s="77">
        <v>0.0</v>
      </c>
      <c r="H76" s="33"/>
      <c r="I76" s="64" t="s">
        <v>134</v>
      </c>
      <c r="J76" s="78">
        <v>18.0</v>
      </c>
      <c r="K76" s="78">
        <v>21.0</v>
      </c>
      <c r="L76" s="78">
        <v>16.0</v>
      </c>
      <c r="M76" s="78">
        <v>1.0</v>
      </c>
    </row>
    <row r="77" ht="48.75" customHeight="1">
      <c r="A77" s="8"/>
      <c r="B77" s="8"/>
      <c r="C77" s="8"/>
      <c r="D77" s="8"/>
      <c r="E77" s="8"/>
      <c r="F77" s="8"/>
      <c r="G77" s="8"/>
      <c r="H77" s="8"/>
      <c r="I77" s="9"/>
      <c r="J77" s="10" t="s">
        <v>2</v>
      </c>
      <c r="M77" s="9"/>
    </row>
    <row r="78" ht="48.75" customHeight="1">
      <c r="A78" s="11" t="s">
        <v>3</v>
      </c>
      <c r="B78" s="11" t="s">
        <v>4</v>
      </c>
      <c r="C78" s="11" t="s">
        <v>5</v>
      </c>
      <c r="E78" s="9"/>
      <c r="F78" s="9"/>
      <c r="G78" s="12" t="s">
        <v>6</v>
      </c>
      <c r="H78" s="13" t="s">
        <v>228</v>
      </c>
      <c r="I78" s="14"/>
      <c r="J78" s="15">
        <v>1.0</v>
      </c>
      <c r="K78" s="15">
        <v>2.0</v>
      </c>
      <c r="L78" s="15">
        <v>3.0</v>
      </c>
      <c r="M78" s="12" t="s">
        <v>8</v>
      </c>
    </row>
    <row r="79" ht="48.75" customHeight="1">
      <c r="A79" s="63">
        <v>1.0</v>
      </c>
      <c r="B79" s="64" t="s">
        <v>145</v>
      </c>
      <c r="C79" s="65" t="s">
        <v>146</v>
      </c>
      <c r="D79" s="14"/>
      <c r="E79" s="66" t="s">
        <v>17</v>
      </c>
      <c r="F79" s="67">
        <v>0.7291666666666666</v>
      </c>
      <c r="G79" s="68">
        <v>0.0</v>
      </c>
      <c r="H79" s="69" t="s">
        <v>103</v>
      </c>
      <c r="I79" s="70" t="s">
        <v>155</v>
      </c>
      <c r="J79" s="71">
        <v>23.0</v>
      </c>
      <c r="K79" s="71">
        <v>17.0</v>
      </c>
      <c r="L79" s="71">
        <v>16.0</v>
      </c>
      <c r="M79" s="71">
        <v>1.0</v>
      </c>
    </row>
    <row r="80" ht="48.75" customHeight="1">
      <c r="A80" s="63">
        <v>2.0</v>
      </c>
      <c r="B80" s="64" t="s">
        <v>147</v>
      </c>
      <c r="C80" s="65" t="s">
        <v>148</v>
      </c>
      <c r="D80" s="14"/>
      <c r="E80" s="33"/>
      <c r="F80" s="33"/>
      <c r="G80" s="68">
        <v>1.0</v>
      </c>
      <c r="H80" s="33"/>
      <c r="I80" s="70" t="s">
        <v>138</v>
      </c>
      <c r="J80" s="71">
        <v>21.0</v>
      </c>
      <c r="K80" s="71">
        <v>21.0</v>
      </c>
      <c r="L80" s="71">
        <v>21.0</v>
      </c>
      <c r="M80" s="71">
        <v>3.0</v>
      </c>
    </row>
    <row r="81" ht="48.75" customHeight="1">
      <c r="A81" s="63">
        <v>3.0</v>
      </c>
      <c r="B81" s="64" t="s">
        <v>149</v>
      </c>
      <c r="C81" s="65" t="s">
        <v>150</v>
      </c>
      <c r="D81" s="14"/>
      <c r="E81" s="35" t="s">
        <v>17</v>
      </c>
      <c r="F81" s="84">
        <v>0.7638888888888888</v>
      </c>
      <c r="G81" s="77">
        <v>1.0</v>
      </c>
      <c r="H81" s="38" t="s">
        <v>157</v>
      </c>
      <c r="I81" s="64" t="s">
        <v>147</v>
      </c>
      <c r="J81" s="78">
        <v>21.0</v>
      </c>
      <c r="K81" s="78">
        <v>21.0</v>
      </c>
      <c r="L81" s="79">
        <v>21.0</v>
      </c>
      <c r="M81" s="78">
        <v>3.0</v>
      </c>
    </row>
    <row r="82" ht="48.75" customHeight="1">
      <c r="A82" s="63">
        <v>4.0</v>
      </c>
      <c r="B82" s="64" t="s">
        <v>151</v>
      </c>
      <c r="C82" s="65" t="s">
        <v>152</v>
      </c>
      <c r="D82" s="14"/>
      <c r="E82" s="33"/>
      <c r="F82" s="33"/>
      <c r="G82" s="77">
        <v>0.0</v>
      </c>
      <c r="H82" s="33"/>
      <c r="I82" s="64" t="s">
        <v>143</v>
      </c>
      <c r="J82" s="78">
        <v>13.0</v>
      </c>
      <c r="K82" s="78">
        <v>18.0</v>
      </c>
      <c r="L82" s="79">
        <v>11.0</v>
      </c>
      <c r="M82" s="78">
        <v>0.0</v>
      </c>
    </row>
    <row r="83" ht="48.75" customHeight="1">
      <c r="A83" s="63">
        <v>5.0</v>
      </c>
      <c r="B83" s="64" t="s">
        <v>153</v>
      </c>
      <c r="C83" s="65" t="s">
        <v>154</v>
      </c>
      <c r="D83" s="14"/>
      <c r="E83" s="66" t="s">
        <v>17</v>
      </c>
      <c r="F83" s="67">
        <v>0.7986111111111112</v>
      </c>
      <c r="G83" s="68">
        <v>1.0</v>
      </c>
      <c r="H83" s="69" t="s">
        <v>158</v>
      </c>
      <c r="I83" s="70" t="s">
        <v>153</v>
      </c>
      <c r="J83" s="71">
        <v>17.0</v>
      </c>
      <c r="K83" s="71">
        <v>21.0</v>
      </c>
      <c r="L83" s="71">
        <v>21.0</v>
      </c>
      <c r="M83" s="71">
        <v>2.0</v>
      </c>
    </row>
    <row r="84" ht="48.75" customHeight="1">
      <c r="A84" s="63">
        <v>6.0</v>
      </c>
      <c r="B84" s="64" t="s">
        <v>155</v>
      </c>
      <c r="C84" s="65" t="s">
        <v>156</v>
      </c>
      <c r="D84" s="14"/>
      <c r="E84" s="33"/>
      <c r="F84" s="33"/>
      <c r="G84" s="68">
        <v>0.0</v>
      </c>
      <c r="H84" s="33"/>
      <c r="I84" s="70" t="s">
        <v>139</v>
      </c>
      <c r="J84" s="71">
        <v>21.0</v>
      </c>
      <c r="K84" s="71">
        <v>18.0</v>
      </c>
      <c r="L84" s="71">
        <v>11.0</v>
      </c>
      <c r="M84" s="71">
        <v>1.0</v>
      </c>
    </row>
    <row r="85" ht="48.75" customHeight="1">
      <c r="A85" s="63">
        <v>7.0</v>
      </c>
      <c r="B85" s="64" t="s">
        <v>134</v>
      </c>
      <c r="C85" s="65" t="s">
        <v>135</v>
      </c>
      <c r="D85" s="14"/>
      <c r="E85" s="35" t="s">
        <v>17</v>
      </c>
      <c r="F85" s="84">
        <v>0.8333333333333334</v>
      </c>
      <c r="G85" s="77">
        <v>1.0</v>
      </c>
      <c r="H85" s="38" t="s">
        <v>159</v>
      </c>
      <c r="I85" s="64" t="s">
        <v>151</v>
      </c>
      <c r="J85" s="78">
        <v>21.0</v>
      </c>
      <c r="K85" s="78">
        <v>21.0</v>
      </c>
      <c r="L85" s="78">
        <v>21.0</v>
      </c>
      <c r="M85" s="78">
        <v>3.0</v>
      </c>
    </row>
    <row r="86" ht="48.75" customHeight="1">
      <c r="A86" s="63">
        <v>8.0</v>
      </c>
      <c r="B86" s="64" t="s">
        <v>136</v>
      </c>
      <c r="C86" s="65" t="s">
        <v>137</v>
      </c>
      <c r="D86" s="14"/>
      <c r="E86" s="33"/>
      <c r="F86" s="33"/>
      <c r="G86" s="77">
        <v>0.0</v>
      </c>
      <c r="H86" s="33"/>
      <c r="I86" s="64" t="s">
        <v>141</v>
      </c>
      <c r="J86" s="78">
        <v>9.0</v>
      </c>
      <c r="K86" s="78">
        <v>6.0</v>
      </c>
      <c r="L86" s="78">
        <v>13.0</v>
      </c>
      <c r="M86" s="78">
        <v>0.0</v>
      </c>
    </row>
    <row r="87" ht="48.75" customHeight="1">
      <c r="A87" s="63">
        <v>9.0</v>
      </c>
      <c r="B87" s="64" t="s">
        <v>138</v>
      </c>
      <c r="C87" s="65" t="s">
        <v>20</v>
      </c>
      <c r="D87" s="14"/>
      <c r="E87" s="66" t="s">
        <v>17</v>
      </c>
      <c r="F87" s="67">
        <v>0.8680555555555556</v>
      </c>
      <c r="G87" s="68">
        <v>1.0</v>
      </c>
      <c r="H87" s="69" t="s">
        <v>160</v>
      </c>
      <c r="I87" s="70" t="s">
        <v>149</v>
      </c>
      <c r="J87" s="71">
        <v>23.0</v>
      </c>
      <c r="K87" s="71">
        <v>21.0</v>
      </c>
      <c r="L87" s="71">
        <v>10.0</v>
      </c>
      <c r="M87" s="71">
        <v>2.0</v>
      </c>
    </row>
    <row r="88" ht="48.75" customHeight="1">
      <c r="A88" s="63">
        <v>10.0</v>
      </c>
      <c r="B88" s="64" t="s">
        <v>139</v>
      </c>
      <c r="C88" s="65" t="s">
        <v>140</v>
      </c>
      <c r="D88" s="14"/>
      <c r="E88" s="33"/>
      <c r="F88" s="33"/>
      <c r="G88" s="68">
        <v>0.0</v>
      </c>
      <c r="H88" s="33"/>
      <c r="I88" s="70" t="s">
        <v>136</v>
      </c>
      <c r="J88" s="71">
        <v>22.0</v>
      </c>
      <c r="K88" s="71">
        <v>15.0</v>
      </c>
      <c r="L88" s="71">
        <v>21.0</v>
      </c>
      <c r="M88" s="71">
        <v>1.0</v>
      </c>
    </row>
    <row r="89" ht="48.75" customHeight="1">
      <c r="A89" s="63">
        <v>11.0</v>
      </c>
      <c r="B89" s="64" t="s">
        <v>141</v>
      </c>
      <c r="C89" s="65" t="s">
        <v>142</v>
      </c>
      <c r="D89" s="14"/>
      <c r="E89" s="35" t="s">
        <v>17</v>
      </c>
      <c r="F89" s="84">
        <v>0.9027777777777778</v>
      </c>
      <c r="G89" s="77">
        <v>1.0</v>
      </c>
      <c r="H89" s="38" t="s">
        <v>161</v>
      </c>
      <c r="I89" s="64" t="s">
        <v>145</v>
      </c>
      <c r="J89" s="78">
        <v>21.0</v>
      </c>
      <c r="K89" s="78">
        <v>21.0</v>
      </c>
      <c r="L89" s="78">
        <v>21.0</v>
      </c>
      <c r="M89" s="78">
        <v>3.0</v>
      </c>
    </row>
    <row r="90" ht="48.75" customHeight="1">
      <c r="A90" s="63">
        <v>12.0</v>
      </c>
      <c r="B90" s="64" t="s">
        <v>143</v>
      </c>
      <c r="C90" s="65" t="s">
        <v>144</v>
      </c>
      <c r="D90" s="14"/>
      <c r="E90" s="33"/>
      <c r="F90" s="33"/>
      <c r="G90" s="77">
        <v>0.0</v>
      </c>
      <c r="H90" s="33"/>
      <c r="I90" s="64" t="s">
        <v>134</v>
      </c>
      <c r="J90" s="78">
        <v>0.0</v>
      </c>
      <c r="K90" s="78">
        <v>0.0</v>
      </c>
      <c r="L90" s="78">
        <v>0.0</v>
      </c>
      <c r="M90" s="78">
        <v>0.0</v>
      </c>
    </row>
    <row r="91" ht="48.75" customHeight="1">
      <c r="A91" s="8"/>
      <c r="B91" s="8"/>
      <c r="C91" s="8"/>
      <c r="D91" s="8"/>
      <c r="E91" s="8"/>
      <c r="F91" s="8"/>
      <c r="G91" s="8"/>
      <c r="H91" s="8"/>
      <c r="I91" s="9"/>
      <c r="J91" s="10" t="s">
        <v>2</v>
      </c>
      <c r="M91" s="9"/>
    </row>
    <row r="92" ht="48.75" customHeight="1">
      <c r="A92" s="11" t="s">
        <v>3</v>
      </c>
      <c r="B92" s="11" t="s">
        <v>4</v>
      </c>
      <c r="C92" s="11" t="s">
        <v>5</v>
      </c>
      <c r="E92" s="9"/>
      <c r="F92" s="9"/>
      <c r="G92" s="12" t="s">
        <v>6</v>
      </c>
      <c r="H92" s="13" t="s">
        <v>162</v>
      </c>
      <c r="I92" s="14"/>
      <c r="J92" s="15">
        <v>1.0</v>
      </c>
      <c r="K92" s="15">
        <v>2.0</v>
      </c>
      <c r="L92" s="15">
        <v>3.0</v>
      </c>
      <c r="M92" s="12" t="s">
        <v>8</v>
      </c>
    </row>
    <row r="93" ht="48.75" customHeight="1">
      <c r="A93" s="63">
        <v>1.0</v>
      </c>
      <c r="B93" s="64" t="s">
        <v>145</v>
      </c>
      <c r="C93" s="65" t="s">
        <v>146</v>
      </c>
      <c r="D93" s="14"/>
      <c r="E93" s="66" t="s">
        <v>17</v>
      </c>
      <c r="F93" s="67">
        <v>0.7291666666666666</v>
      </c>
      <c r="G93" s="68">
        <v>0.0</v>
      </c>
      <c r="H93" s="69" t="s">
        <v>123</v>
      </c>
      <c r="I93" s="70" t="s">
        <v>153</v>
      </c>
      <c r="J93" s="71">
        <v>21.0</v>
      </c>
      <c r="K93" s="71">
        <v>15.0</v>
      </c>
      <c r="L93" s="71">
        <v>16.0</v>
      </c>
      <c r="M93" s="71">
        <v>1.0</v>
      </c>
    </row>
    <row r="94" ht="48.75" customHeight="1">
      <c r="A94" s="63">
        <v>2.0</v>
      </c>
      <c r="B94" s="64" t="s">
        <v>147</v>
      </c>
      <c r="C94" s="65" t="s">
        <v>148</v>
      </c>
      <c r="D94" s="14"/>
      <c r="E94" s="33"/>
      <c r="F94" s="33"/>
      <c r="G94" s="68">
        <v>1.0</v>
      </c>
      <c r="H94" s="33"/>
      <c r="I94" s="70" t="s">
        <v>141</v>
      </c>
      <c r="J94" s="71">
        <v>13.0</v>
      </c>
      <c r="K94" s="71">
        <v>21.0</v>
      </c>
      <c r="L94" s="71">
        <v>21.0</v>
      </c>
      <c r="M94" s="71">
        <v>2.0</v>
      </c>
    </row>
    <row r="95" ht="48.75" customHeight="1">
      <c r="A95" s="63">
        <v>3.0</v>
      </c>
      <c r="B95" s="64" t="s">
        <v>149</v>
      </c>
      <c r="C95" s="65" t="s">
        <v>150</v>
      </c>
      <c r="D95" s="14"/>
      <c r="E95" s="35" t="s">
        <v>17</v>
      </c>
      <c r="F95" s="84">
        <v>0.7638888888888888</v>
      </c>
      <c r="G95" s="77">
        <v>1.0</v>
      </c>
      <c r="H95" s="38" t="s">
        <v>163</v>
      </c>
      <c r="I95" s="64" t="s">
        <v>147</v>
      </c>
      <c r="J95" s="78">
        <v>18.0</v>
      </c>
      <c r="K95" s="78">
        <v>21.0</v>
      </c>
      <c r="L95" s="79">
        <v>23.0</v>
      </c>
      <c r="M95" s="78">
        <v>2.0</v>
      </c>
      <c r="N95" s="47"/>
    </row>
    <row r="96" ht="48.75" customHeight="1">
      <c r="A96" s="63">
        <v>4.0</v>
      </c>
      <c r="B96" s="64" t="s">
        <v>151</v>
      </c>
      <c r="C96" s="65" t="s">
        <v>152</v>
      </c>
      <c r="D96" s="14"/>
      <c r="E96" s="33"/>
      <c r="F96" s="33"/>
      <c r="G96" s="77">
        <v>0.0</v>
      </c>
      <c r="H96" s="33"/>
      <c r="I96" s="64" t="s">
        <v>138</v>
      </c>
      <c r="J96" s="78">
        <v>21.0</v>
      </c>
      <c r="K96" s="78">
        <v>19.0</v>
      </c>
      <c r="L96" s="79">
        <v>22.0</v>
      </c>
      <c r="M96" s="78">
        <v>1.0</v>
      </c>
    </row>
    <row r="97" ht="48.75" customHeight="1">
      <c r="A97" s="63">
        <v>5.0</v>
      </c>
      <c r="B97" s="64" t="s">
        <v>153</v>
      </c>
      <c r="C97" s="65" t="s">
        <v>154</v>
      </c>
      <c r="D97" s="14"/>
      <c r="E97" s="66" t="s">
        <v>17</v>
      </c>
      <c r="F97" s="67">
        <v>0.7986111111111112</v>
      </c>
      <c r="G97" s="68">
        <v>1.0</v>
      </c>
      <c r="H97" s="69" t="s">
        <v>164</v>
      </c>
      <c r="I97" s="70" t="s">
        <v>134</v>
      </c>
      <c r="J97" s="71">
        <v>21.0</v>
      </c>
      <c r="K97" s="71">
        <v>21.0</v>
      </c>
      <c r="L97" s="71">
        <v>21.0</v>
      </c>
      <c r="M97" s="71">
        <v>3.0</v>
      </c>
    </row>
    <row r="98" ht="48.75" customHeight="1">
      <c r="A98" s="63">
        <v>6.0</v>
      </c>
      <c r="B98" s="64" t="s">
        <v>155</v>
      </c>
      <c r="C98" s="65" t="s">
        <v>156</v>
      </c>
      <c r="D98" s="14"/>
      <c r="E98" s="33"/>
      <c r="F98" s="33"/>
      <c r="G98" s="68">
        <v>0.0</v>
      </c>
      <c r="H98" s="33"/>
      <c r="I98" s="70" t="s">
        <v>143</v>
      </c>
      <c r="J98" s="71">
        <v>19.0</v>
      </c>
      <c r="K98" s="71">
        <v>12.0</v>
      </c>
      <c r="L98" s="71">
        <v>18.0</v>
      </c>
      <c r="M98" s="71">
        <v>0.0</v>
      </c>
      <c r="N98" s="47"/>
    </row>
    <row r="99" ht="48.75" customHeight="1">
      <c r="A99" s="63">
        <v>7.0</v>
      </c>
      <c r="B99" s="64" t="s">
        <v>134</v>
      </c>
      <c r="C99" s="65" t="s">
        <v>135</v>
      </c>
      <c r="D99" s="14"/>
      <c r="E99" s="35" t="s">
        <v>17</v>
      </c>
      <c r="F99" s="84">
        <v>0.8333333333333334</v>
      </c>
      <c r="G99" s="77">
        <v>1.0</v>
      </c>
      <c r="H99" s="38" t="s">
        <v>165</v>
      </c>
      <c r="I99" s="64" t="s">
        <v>145</v>
      </c>
      <c r="J99" s="78">
        <v>21.0</v>
      </c>
      <c r="K99" s="78">
        <v>21.0</v>
      </c>
      <c r="L99" s="78">
        <v>19.0</v>
      </c>
      <c r="M99" s="78">
        <v>2.0</v>
      </c>
    </row>
    <row r="100" ht="48.75" customHeight="1">
      <c r="A100" s="63">
        <v>8.0</v>
      </c>
      <c r="B100" s="64" t="s">
        <v>136</v>
      </c>
      <c r="C100" s="65" t="s">
        <v>137</v>
      </c>
      <c r="D100" s="14"/>
      <c r="E100" s="33"/>
      <c r="F100" s="33"/>
      <c r="G100" s="77">
        <v>0.0</v>
      </c>
      <c r="H100" s="33"/>
      <c r="I100" s="64" t="s">
        <v>136</v>
      </c>
      <c r="J100" s="78">
        <v>17.0</v>
      </c>
      <c r="K100" s="78">
        <v>13.0</v>
      </c>
      <c r="L100" s="78">
        <v>21.0</v>
      </c>
      <c r="M100" s="78">
        <v>1.0</v>
      </c>
    </row>
    <row r="101" ht="48.75" customHeight="1">
      <c r="A101" s="63">
        <v>9.0</v>
      </c>
      <c r="B101" s="64" t="s">
        <v>138</v>
      </c>
      <c r="C101" s="65" t="s">
        <v>20</v>
      </c>
      <c r="D101" s="14"/>
      <c r="E101" s="66" t="s">
        <v>17</v>
      </c>
      <c r="F101" s="67">
        <v>0.8680555555555556</v>
      </c>
      <c r="G101" s="68">
        <v>1.0</v>
      </c>
      <c r="H101" s="69" t="s">
        <v>166</v>
      </c>
      <c r="I101" s="70" t="s">
        <v>151</v>
      </c>
      <c r="J101" s="71">
        <v>16.0</v>
      </c>
      <c r="K101" s="71">
        <v>22.0</v>
      </c>
      <c r="L101" s="71">
        <v>21.0</v>
      </c>
      <c r="M101" s="71">
        <v>2.0</v>
      </c>
    </row>
    <row r="102" ht="48.75" customHeight="1">
      <c r="A102" s="63">
        <v>10.0</v>
      </c>
      <c r="B102" s="64" t="s">
        <v>139</v>
      </c>
      <c r="C102" s="65" t="s">
        <v>140</v>
      </c>
      <c r="D102" s="14"/>
      <c r="E102" s="33"/>
      <c r="F102" s="33"/>
      <c r="G102" s="68">
        <v>0.0</v>
      </c>
      <c r="H102" s="33"/>
      <c r="I102" s="70" t="s">
        <v>139</v>
      </c>
      <c r="J102" s="71">
        <v>21.0</v>
      </c>
      <c r="K102" s="71">
        <v>20.0</v>
      </c>
      <c r="L102" s="71">
        <v>6.0</v>
      </c>
      <c r="M102" s="71">
        <v>1.0</v>
      </c>
    </row>
    <row r="103" ht="48.75" customHeight="1">
      <c r="A103" s="63">
        <v>11.0</v>
      </c>
      <c r="B103" s="64" t="s">
        <v>141</v>
      </c>
      <c r="C103" s="65" t="s">
        <v>142</v>
      </c>
      <c r="D103" s="14"/>
      <c r="E103" s="35" t="s">
        <v>17</v>
      </c>
      <c r="F103" s="84">
        <v>0.9027777777777778</v>
      </c>
      <c r="G103" s="77">
        <v>0.0</v>
      </c>
      <c r="H103" s="38" t="s">
        <v>129</v>
      </c>
      <c r="I103" s="64" t="s">
        <v>149</v>
      </c>
      <c r="J103" s="78">
        <v>21.0</v>
      </c>
      <c r="K103" s="78">
        <v>15.0</v>
      </c>
      <c r="L103" s="78">
        <v>17.0</v>
      </c>
      <c r="M103" s="78">
        <v>1.0</v>
      </c>
    </row>
    <row r="104" ht="48.75" customHeight="1">
      <c r="A104" s="63">
        <v>12.0</v>
      </c>
      <c r="B104" s="64" t="s">
        <v>143</v>
      </c>
      <c r="C104" s="65" t="s">
        <v>144</v>
      </c>
      <c r="D104" s="14"/>
      <c r="E104" s="33"/>
      <c r="F104" s="33"/>
      <c r="G104" s="77">
        <v>1.0</v>
      </c>
      <c r="H104" s="33"/>
      <c r="I104" s="64" t="s">
        <v>155</v>
      </c>
      <c r="J104" s="78">
        <v>18.0</v>
      </c>
      <c r="K104" s="78">
        <v>21.0</v>
      </c>
      <c r="L104" s="78">
        <v>21.0</v>
      </c>
      <c r="M104" s="78">
        <v>2.0</v>
      </c>
    </row>
    <row r="105" ht="48.75" customHeight="1">
      <c r="A105" s="8"/>
      <c r="B105" s="8"/>
      <c r="C105" s="8"/>
      <c r="D105" s="8"/>
      <c r="E105" s="8"/>
      <c r="F105" s="8"/>
      <c r="G105" s="8"/>
      <c r="H105" s="8"/>
      <c r="I105" s="9"/>
      <c r="J105" s="10" t="s">
        <v>2</v>
      </c>
      <c r="M105" s="9"/>
    </row>
    <row r="106" ht="48.75" customHeight="1">
      <c r="A106" s="11" t="s">
        <v>3</v>
      </c>
      <c r="B106" s="11" t="s">
        <v>4</v>
      </c>
      <c r="C106" s="11" t="s">
        <v>5</v>
      </c>
      <c r="E106" s="9"/>
      <c r="F106" s="9"/>
      <c r="G106" s="12" t="s">
        <v>6</v>
      </c>
      <c r="H106" s="13" t="s">
        <v>167</v>
      </c>
      <c r="I106" s="14"/>
      <c r="J106" s="15">
        <v>1.0</v>
      </c>
      <c r="K106" s="15">
        <v>2.0</v>
      </c>
      <c r="L106" s="15">
        <v>3.0</v>
      </c>
      <c r="M106" s="12" t="s">
        <v>8</v>
      </c>
    </row>
    <row r="107" ht="48.75" customHeight="1">
      <c r="A107" s="63">
        <v>1.0</v>
      </c>
      <c r="B107" s="64" t="s">
        <v>145</v>
      </c>
      <c r="C107" s="65" t="s">
        <v>146</v>
      </c>
      <c r="D107" s="14"/>
      <c r="E107" s="66" t="s">
        <v>17</v>
      </c>
      <c r="F107" s="67">
        <v>0.7291666666666666</v>
      </c>
      <c r="G107" s="68">
        <v>0.0</v>
      </c>
      <c r="H107" s="69" t="s">
        <v>168</v>
      </c>
      <c r="I107" s="70" t="s">
        <v>141</v>
      </c>
      <c r="J107" s="71">
        <v>11.0</v>
      </c>
      <c r="K107" s="71">
        <v>18.0</v>
      </c>
      <c r="L107" s="71">
        <v>19.0</v>
      </c>
      <c r="M107" s="71">
        <v>0.0</v>
      </c>
    </row>
    <row r="108" ht="48.75" customHeight="1">
      <c r="A108" s="63">
        <v>2.0</v>
      </c>
      <c r="B108" s="64" t="s">
        <v>147</v>
      </c>
      <c r="C108" s="65" t="s">
        <v>148</v>
      </c>
      <c r="D108" s="14"/>
      <c r="E108" s="33"/>
      <c r="F108" s="33"/>
      <c r="G108" s="68">
        <v>1.0</v>
      </c>
      <c r="H108" s="33"/>
      <c r="I108" s="70" t="s">
        <v>143</v>
      </c>
      <c r="J108" s="71">
        <v>21.0</v>
      </c>
      <c r="K108" s="71">
        <v>21.0</v>
      </c>
      <c r="L108" s="71">
        <v>21.0</v>
      </c>
      <c r="M108" s="71">
        <v>3.0</v>
      </c>
    </row>
    <row r="109" ht="48.75" customHeight="1">
      <c r="A109" s="63">
        <v>3.0</v>
      </c>
      <c r="B109" s="64" t="s">
        <v>149</v>
      </c>
      <c r="C109" s="65" t="s">
        <v>150</v>
      </c>
      <c r="D109" s="14"/>
      <c r="E109" s="35" t="s">
        <v>17</v>
      </c>
      <c r="F109" s="84">
        <v>0.7638888888888888</v>
      </c>
      <c r="G109" s="77">
        <v>1.0</v>
      </c>
      <c r="H109" s="38" t="s">
        <v>169</v>
      </c>
      <c r="I109" s="64" t="s">
        <v>145</v>
      </c>
      <c r="J109" s="78">
        <v>21.0</v>
      </c>
      <c r="K109" s="78">
        <v>21.0</v>
      </c>
      <c r="L109" s="79">
        <v>21.0</v>
      </c>
      <c r="M109" s="78">
        <v>3.0</v>
      </c>
    </row>
    <row r="110" ht="48.75" customHeight="1">
      <c r="A110" s="63">
        <v>4.0</v>
      </c>
      <c r="B110" s="64" t="s">
        <v>151</v>
      </c>
      <c r="C110" s="65" t="s">
        <v>152</v>
      </c>
      <c r="D110" s="14"/>
      <c r="E110" s="33"/>
      <c r="F110" s="33"/>
      <c r="G110" s="77">
        <v>0.0</v>
      </c>
      <c r="H110" s="33"/>
      <c r="I110" s="64" t="s">
        <v>147</v>
      </c>
      <c r="J110" s="78">
        <v>16.0</v>
      </c>
      <c r="K110" s="78">
        <v>12.0</v>
      </c>
      <c r="L110" s="79">
        <v>14.0</v>
      </c>
      <c r="M110" s="78">
        <v>0.0</v>
      </c>
    </row>
    <row r="111" ht="48.75" customHeight="1">
      <c r="A111" s="63">
        <v>5.0</v>
      </c>
      <c r="B111" s="64" t="s">
        <v>153</v>
      </c>
      <c r="C111" s="65" t="s">
        <v>154</v>
      </c>
      <c r="D111" s="14"/>
      <c r="E111" s="66" t="s">
        <v>17</v>
      </c>
      <c r="F111" s="67">
        <v>0.7986111111111112</v>
      </c>
      <c r="G111" s="68">
        <v>0.0</v>
      </c>
      <c r="H111" s="69" t="s">
        <v>170</v>
      </c>
      <c r="I111" s="70" t="s">
        <v>153</v>
      </c>
      <c r="J111" s="71">
        <v>5.0</v>
      </c>
      <c r="K111" s="71">
        <v>10.0</v>
      </c>
      <c r="L111" s="71">
        <v>8.0</v>
      </c>
      <c r="M111" s="71">
        <v>0.0</v>
      </c>
    </row>
    <row r="112" ht="48.75" customHeight="1">
      <c r="A112" s="63">
        <v>6.0</v>
      </c>
      <c r="B112" s="64" t="s">
        <v>155</v>
      </c>
      <c r="C112" s="65" t="s">
        <v>156</v>
      </c>
      <c r="D112" s="14"/>
      <c r="E112" s="33"/>
      <c r="F112" s="33"/>
      <c r="G112" s="68">
        <v>1.0</v>
      </c>
      <c r="H112" s="33"/>
      <c r="I112" s="70" t="s">
        <v>155</v>
      </c>
      <c r="J112" s="71">
        <v>21.0</v>
      </c>
      <c r="K112" s="71">
        <v>21.0</v>
      </c>
      <c r="L112" s="71">
        <v>21.0</v>
      </c>
      <c r="M112" s="71">
        <v>3.0</v>
      </c>
    </row>
    <row r="113" ht="48.75" customHeight="1">
      <c r="A113" s="63">
        <v>7.0</v>
      </c>
      <c r="B113" s="64" t="s">
        <v>134</v>
      </c>
      <c r="C113" s="65" t="s">
        <v>135</v>
      </c>
      <c r="D113" s="14"/>
      <c r="E113" s="35" t="s">
        <v>17</v>
      </c>
      <c r="F113" s="84">
        <v>0.8333333333333334</v>
      </c>
      <c r="G113" s="77">
        <v>1.0</v>
      </c>
      <c r="H113" s="38" t="s">
        <v>171</v>
      </c>
      <c r="I113" s="64" t="s">
        <v>138</v>
      </c>
      <c r="J113" s="78">
        <v>21.0</v>
      </c>
      <c r="K113" s="78">
        <v>21.0</v>
      </c>
      <c r="L113" s="78">
        <v>21.0</v>
      </c>
      <c r="M113" s="78">
        <v>3.0</v>
      </c>
    </row>
    <row r="114" ht="48.75" customHeight="1">
      <c r="A114" s="63">
        <v>8.0</v>
      </c>
      <c r="B114" s="64" t="s">
        <v>136</v>
      </c>
      <c r="C114" s="65" t="s">
        <v>137</v>
      </c>
      <c r="D114" s="14"/>
      <c r="E114" s="33"/>
      <c r="F114" s="33"/>
      <c r="G114" s="77">
        <v>0.0</v>
      </c>
      <c r="H114" s="33"/>
      <c r="I114" s="64" t="s">
        <v>139</v>
      </c>
      <c r="J114" s="78">
        <v>11.0</v>
      </c>
      <c r="K114" s="78">
        <v>8.0</v>
      </c>
      <c r="L114" s="78">
        <v>11.0</v>
      </c>
      <c r="M114" s="78">
        <v>0.0</v>
      </c>
    </row>
    <row r="115" ht="48.75" customHeight="1">
      <c r="A115" s="63">
        <v>9.0</v>
      </c>
      <c r="B115" s="64" t="s">
        <v>138</v>
      </c>
      <c r="C115" s="65" t="s">
        <v>20</v>
      </c>
      <c r="D115" s="14"/>
      <c r="E115" s="66" t="s">
        <v>17</v>
      </c>
      <c r="F115" s="67">
        <v>0.8680555555555556</v>
      </c>
      <c r="G115" s="68">
        <v>1.0</v>
      </c>
      <c r="H115" s="69" t="s">
        <v>172</v>
      </c>
      <c r="I115" s="70" t="s">
        <v>134</v>
      </c>
      <c r="J115" s="71">
        <v>21.0</v>
      </c>
      <c r="K115" s="71">
        <v>21.0</v>
      </c>
      <c r="L115" s="71">
        <v>21.0</v>
      </c>
      <c r="M115" s="71">
        <v>3.0</v>
      </c>
    </row>
    <row r="116" ht="48.75" customHeight="1">
      <c r="A116" s="63">
        <v>10.0</v>
      </c>
      <c r="B116" s="64" t="s">
        <v>139</v>
      </c>
      <c r="C116" s="65" t="s">
        <v>140</v>
      </c>
      <c r="D116" s="14"/>
      <c r="E116" s="33"/>
      <c r="F116" s="33"/>
      <c r="G116" s="68">
        <v>0.0</v>
      </c>
      <c r="H116" s="33"/>
      <c r="I116" s="70" t="s">
        <v>136</v>
      </c>
      <c r="J116" s="71">
        <v>15.0</v>
      </c>
      <c r="K116" s="71">
        <v>15.0</v>
      </c>
      <c r="L116" s="71">
        <v>18.0</v>
      </c>
      <c r="M116" s="71">
        <v>0.0</v>
      </c>
    </row>
    <row r="117" ht="48.75" customHeight="1">
      <c r="A117" s="63">
        <v>11.0</v>
      </c>
      <c r="B117" s="64" t="s">
        <v>141</v>
      </c>
      <c r="C117" s="65" t="s">
        <v>142</v>
      </c>
      <c r="D117" s="14"/>
      <c r="E117" s="35" t="s">
        <v>17</v>
      </c>
      <c r="F117" s="84">
        <v>0.9027777777777778</v>
      </c>
      <c r="G117" s="77">
        <v>0.0</v>
      </c>
      <c r="H117" s="38" t="s">
        <v>173</v>
      </c>
      <c r="I117" s="64" t="s">
        <v>149</v>
      </c>
      <c r="J117" s="78">
        <v>15.0</v>
      </c>
      <c r="K117" s="78">
        <v>10.0</v>
      </c>
      <c r="L117" s="78">
        <v>17.0</v>
      </c>
      <c r="M117" s="78">
        <v>0.0</v>
      </c>
    </row>
    <row r="118" ht="48.75" customHeight="1">
      <c r="A118" s="63">
        <v>12.0</v>
      </c>
      <c r="B118" s="64" t="s">
        <v>143</v>
      </c>
      <c r="C118" s="65" t="s">
        <v>144</v>
      </c>
      <c r="D118" s="14"/>
      <c r="E118" s="33"/>
      <c r="F118" s="33"/>
      <c r="G118" s="77">
        <v>1.0</v>
      </c>
      <c r="H118" s="33"/>
      <c r="I118" s="64" t="s">
        <v>151</v>
      </c>
      <c r="J118" s="78">
        <v>21.0</v>
      </c>
      <c r="K118" s="78">
        <v>21.0</v>
      </c>
      <c r="L118" s="78">
        <v>21.0</v>
      </c>
      <c r="M118" s="78">
        <v>3.0</v>
      </c>
    </row>
    <row r="119" ht="48.75" customHeight="1">
      <c r="A119" s="8"/>
      <c r="B119" s="8"/>
      <c r="C119" s="8"/>
      <c r="D119" s="8"/>
      <c r="E119" s="8"/>
      <c r="F119" s="8"/>
      <c r="G119" s="8"/>
      <c r="H119" s="8"/>
      <c r="I119" s="9"/>
      <c r="J119" s="10" t="s">
        <v>2</v>
      </c>
      <c r="M119" s="9"/>
    </row>
    <row r="120" ht="48.75" customHeight="1">
      <c r="A120" s="11" t="s">
        <v>3</v>
      </c>
      <c r="B120" s="11" t="s">
        <v>4</v>
      </c>
      <c r="C120" s="11" t="s">
        <v>5</v>
      </c>
      <c r="E120" s="9"/>
      <c r="F120" s="9"/>
      <c r="G120" s="12" t="s">
        <v>6</v>
      </c>
      <c r="H120" s="13" t="s">
        <v>174</v>
      </c>
      <c r="I120" s="14"/>
      <c r="J120" s="15">
        <v>1.0</v>
      </c>
      <c r="K120" s="15">
        <v>2.0</v>
      </c>
      <c r="L120" s="15">
        <v>3.0</v>
      </c>
      <c r="M120" s="12" t="s">
        <v>8</v>
      </c>
    </row>
    <row r="121" ht="48.75" customHeight="1">
      <c r="A121" s="63">
        <v>1.0</v>
      </c>
      <c r="B121" s="64" t="s">
        <v>145</v>
      </c>
      <c r="C121" s="65" t="s">
        <v>146</v>
      </c>
      <c r="D121" s="14"/>
      <c r="E121" s="66" t="s">
        <v>17</v>
      </c>
      <c r="F121" s="67">
        <v>0.7291666666666666</v>
      </c>
      <c r="G121" s="68">
        <v>0.0</v>
      </c>
      <c r="H121" s="69" t="s">
        <v>175</v>
      </c>
      <c r="I121" s="70" t="s">
        <v>134</v>
      </c>
      <c r="J121" s="71">
        <v>11.0</v>
      </c>
      <c r="K121" s="71">
        <v>12.0</v>
      </c>
      <c r="L121" s="71">
        <v>18.0</v>
      </c>
      <c r="M121" s="71">
        <v>0.0</v>
      </c>
    </row>
    <row r="122" ht="48.75" customHeight="1">
      <c r="A122" s="63">
        <v>2.0</v>
      </c>
      <c r="B122" s="64" t="s">
        <v>147</v>
      </c>
      <c r="C122" s="65" t="s">
        <v>148</v>
      </c>
      <c r="D122" s="14"/>
      <c r="E122" s="33"/>
      <c r="F122" s="33"/>
      <c r="G122" s="68">
        <v>1.0</v>
      </c>
      <c r="H122" s="33"/>
      <c r="I122" s="70" t="s">
        <v>138</v>
      </c>
      <c r="J122" s="71">
        <v>21.0</v>
      </c>
      <c r="K122" s="71">
        <v>21.0</v>
      </c>
      <c r="L122" s="71">
        <v>21.0</v>
      </c>
      <c r="M122" s="71">
        <v>3.0</v>
      </c>
    </row>
    <row r="123" ht="48.75" customHeight="1">
      <c r="A123" s="63">
        <v>3.0</v>
      </c>
      <c r="B123" s="64" t="s">
        <v>149</v>
      </c>
      <c r="C123" s="65" t="s">
        <v>150</v>
      </c>
      <c r="D123" s="14"/>
      <c r="E123" s="35" t="s">
        <v>17</v>
      </c>
      <c r="F123" s="84">
        <v>0.7638888888888888</v>
      </c>
      <c r="G123" s="77">
        <v>0.0</v>
      </c>
      <c r="H123" s="38" t="s">
        <v>111</v>
      </c>
      <c r="I123" s="64" t="s">
        <v>139</v>
      </c>
      <c r="J123" s="78">
        <v>12.0</v>
      </c>
      <c r="K123" s="78">
        <v>18.0</v>
      </c>
      <c r="L123" s="79">
        <v>11.0</v>
      </c>
      <c r="M123" s="78">
        <v>0.0</v>
      </c>
    </row>
    <row r="124" ht="48.75" customHeight="1">
      <c r="A124" s="63">
        <v>4.0</v>
      </c>
      <c r="B124" s="64" t="s">
        <v>151</v>
      </c>
      <c r="C124" s="65" t="s">
        <v>152</v>
      </c>
      <c r="D124" s="14"/>
      <c r="E124" s="33"/>
      <c r="F124" s="33"/>
      <c r="G124" s="77">
        <v>1.0</v>
      </c>
      <c r="H124" s="33"/>
      <c r="I124" s="64" t="s">
        <v>143</v>
      </c>
      <c r="J124" s="78">
        <v>21.0</v>
      </c>
      <c r="K124" s="78">
        <v>21.0</v>
      </c>
      <c r="L124" s="79">
        <v>21.0</v>
      </c>
      <c r="M124" s="78">
        <v>3.0</v>
      </c>
    </row>
    <row r="125" ht="48.75" customHeight="1">
      <c r="A125" s="63">
        <v>5.0</v>
      </c>
      <c r="B125" s="64" t="s">
        <v>153</v>
      </c>
      <c r="C125" s="65" t="s">
        <v>154</v>
      </c>
      <c r="D125" s="14"/>
      <c r="E125" s="66" t="s">
        <v>17</v>
      </c>
      <c r="F125" s="67">
        <v>0.7986111111111112</v>
      </c>
      <c r="G125" s="68">
        <v>1.0</v>
      </c>
      <c r="H125" s="69" t="s">
        <v>109</v>
      </c>
      <c r="I125" s="70" t="s">
        <v>145</v>
      </c>
      <c r="J125" s="71">
        <v>21.0</v>
      </c>
      <c r="K125" s="71">
        <v>13.0</v>
      </c>
      <c r="L125" s="71">
        <v>21.0</v>
      </c>
      <c r="M125" s="71">
        <v>2.0</v>
      </c>
    </row>
    <row r="126" ht="48.75" customHeight="1">
      <c r="A126" s="63">
        <v>6.0</v>
      </c>
      <c r="B126" s="64" t="s">
        <v>155</v>
      </c>
      <c r="C126" s="65" t="s">
        <v>156</v>
      </c>
      <c r="D126" s="14"/>
      <c r="E126" s="33"/>
      <c r="F126" s="33"/>
      <c r="G126" s="68">
        <v>0.0</v>
      </c>
      <c r="H126" s="33"/>
      <c r="I126" s="70" t="s">
        <v>153</v>
      </c>
      <c r="J126" s="71">
        <v>15.0</v>
      </c>
      <c r="K126" s="71">
        <v>21.0</v>
      </c>
      <c r="L126" s="71">
        <v>13.0</v>
      </c>
      <c r="M126" s="71">
        <v>1.0</v>
      </c>
    </row>
    <row r="127" ht="48.75" customHeight="1">
      <c r="A127" s="63">
        <v>7.0</v>
      </c>
      <c r="B127" s="64" t="s">
        <v>134</v>
      </c>
      <c r="C127" s="65" t="s">
        <v>135</v>
      </c>
      <c r="D127" s="14"/>
      <c r="E127" s="35" t="s">
        <v>17</v>
      </c>
      <c r="F127" s="84">
        <v>0.8333333333333334</v>
      </c>
      <c r="G127" s="77">
        <v>1.0</v>
      </c>
      <c r="H127" s="38" t="s">
        <v>176</v>
      </c>
      <c r="I127" s="64" t="s">
        <v>155</v>
      </c>
      <c r="J127" s="78">
        <v>21.0</v>
      </c>
      <c r="K127" s="78">
        <v>21.0</v>
      </c>
      <c r="L127" s="78">
        <v>21.0</v>
      </c>
      <c r="M127" s="78">
        <v>3.0</v>
      </c>
    </row>
    <row r="128" ht="48.75" customHeight="1">
      <c r="A128" s="63">
        <v>8.0</v>
      </c>
      <c r="B128" s="64" t="s">
        <v>136</v>
      </c>
      <c r="C128" s="65" t="s">
        <v>137</v>
      </c>
      <c r="D128" s="14"/>
      <c r="E128" s="33"/>
      <c r="F128" s="33"/>
      <c r="G128" s="77">
        <v>0.0</v>
      </c>
      <c r="H128" s="33"/>
      <c r="I128" s="64" t="s">
        <v>136</v>
      </c>
      <c r="J128" s="78">
        <v>7.0</v>
      </c>
      <c r="K128" s="78">
        <v>13.0</v>
      </c>
      <c r="L128" s="78">
        <v>18.0</v>
      </c>
      <c r="M128" s="78">
        <v>0.0</v>
      </c>
    </row>
    <row r="129" ht="48.75" customHeight="1">
      <c r="A129" s="63">
        <v>9.0</v>
      </c>
      <c r="B129" s="64" t="s">
        <v>138</v>
      </c>
      <c r="C129" s="65" t="s">
        <v>20</v>
      </c>
      <c r="D129" s="14"/>
      <c r="E129" s="66" t="s">
        <v>17</v>
      </c>
      <c r="F129" s="67">
        <v>0.8680555555555556</v>
      </c>
      <c r="G129" s="68">
        <v>1.0</v>
      </c>
      <c r="H129" s="69" t="s">
        <v>177</v>
      </c>
      <c r="I129" s="70" t="s">
        <v>149</v>
      </c>
      <c r="J129" s="71">
        <v>16.0</v>
      </c>
      <c r="K129" s="71">
        <v>21.0</v>
      </c>
      <c r="L129" s="71">
        <v>21.0</v>
      </c>
      <c r="M129" s="71">
        <v>2.0</v>
      </c>
    </row>
    <row r="130" ht="48.75" customHeight="1">
      <c r="A130" s="63">
        <v>10.0</v>
      </c>
      <c r="B130" s="64" t="s">
        <v>139</v>
      </c>
      <c r="C130" s="65" t="s">
        <v>140</v>
      </c>
      <c r="D130" s="14"/>
      <c r="E130" s="33"/>
      <c r="F130" s="33"/>
      <c r="G130" s="68">
        <v>0.0</v>
      </c>
      <c r="H130" s="33"/>
      <c r="I130" s="70" t="s">
        <v>141</v>
      </c>
      <c r="J130" s="71">
        <v>21.0</v>
      </c>
      <c r="K130" s="71">
        <v>15.0</v>
      </c>
      <c r="L130" s="71">
        <v>16.0</v>
      </c>
      <c r="M130" s="71">
        <v>1.0</v>
      </c>
    </row>
    <row r="131" ht="48.75" customHeight="1">
      <c r="A131" s="63">
        <v>11.0</v>
      </c>
      <c r="B131" s="64" t="s">
        <v>141</v>
      </c>
      <c r="C131" s="65" t="s">
        <v>142</v>
      </c>
      <c r="D131" s="14"/>
      <c r="E131" s="35" t="s">
        <v>17</v>
      </c>
      <c r="F131" s="84">
        <v>0.9027777777777778</v>
      </c>
      <c r="G131" s="77">
        <v>0.0</v>
      </c>
      <c r="H131" s="38" t="s">
        <v>178</v>
      </c>
      <c r="I131" s="64" t="s">
        <v>147</v>
      </c>
      <c r="J131" s="78">
        <v>11.0</v>
      </c>
      <c r="K131" s="78">
        <v>21.0</v>
      </c>
      <c r="L131" s="78">
        <v>14.0</v>
      </c>
      <c r="M131" s="78">
        <v>1.0</v>
      </c>
    </row>
    <row r="132" ht="48.75" customHeight="1">
      <c r="A132" s="63">
        <v>12.0</v>
      </c>
      <c r="B132" s="64" t="s">
        <v>143</v>
      </c>
      <c r="C132" s="65" t="s">
        <v>144</v>
      </c>
      <c r="D132" s="14"/>
      <c r="E132" s="33"/>
      <c r="F132" s="33"/>
      <c r="G132" s="77">
        <v>1.0</v>
      </c>
      <c r="H132" s="33"/>
      <c r="I132" s="64" t="s">
        <v>151</v>
      </c>
      <c r="J132" s="78">
        <v>21.0</v>
      </c>
      <c r="K132" s="78">
        <v>18.0</v>
      </c>
      <c r="L132" s="78">
        <v>21.0</v>
      </c>
      <c r="M132" s="78">
        <v>2.0</v>
      </c>
    </row>
    <row r="133" ht="48.75" customHeight="1">
      <c r="A133" s="8"/>
      <c r="B133" s="8"/>
      <c r="C133" s="8"/>
      <c r="D133" s="8"/>
      <c r="E133" s="8"/>
      <c r="F133" s="8"/>
      <c r="G133" s="8"/>
      <c r="H133" s="8"/>
      <c r="I133" s="9"/>
      <c r="J133" s="10" t="s">
        <v>2</v>
      </c>
      <c r="M133" s="9"/>
    </row>
    <row r="134" ht="48.75" customHeight="1">
      <c r="A134" s="11" t="s">
        <v>3</v>
      </c>
      <c r="B134" s="11" t="s">
        <v>4</v>
      </c>
      <c r="C134" s="11" t="s">
        <v>5</v>
      </c>
      <c r="E134" s="9"/>
      <c r="F134" s="9"/>
      <c r="G134" s="12" t="s">
        <v>6</v>
      </c>
      <c r="H134" s="13" t="s">
        <v>179</v>
      </c>
      <c r="I134" s="14"/>
      <c r="J134" s="15">
        <v>1.0</v>
      </c>
      <c r="K134" s="15">
        <v>2.0</v>
      </c>
      <c r="L134" s="15">
        <v>3.0</v>
      </c>
      <c r="M134" s="12" t="s">
        <v>8</v>
      </c>
    </row>
    <row r="135" ht="48.75" customHeight="1">
      <c r="A135" s="63">
        <v>1.0</v>
      </c>
      <c r="B135" s="64" t="s">
        <v>145</v>
      </c>
      <c r="C135" s="65" t="s">
        <v>146</v>
      </c>
      <c r="D135" s="14"/>
      <c r="E135" s="66" t="s">
        <v>17</v>
      </c>
      <c r="F135" s="67">
        <v>0.7291666666666666</v>
      </c>
      <c r="G135" s="68">
        <v>1.0</v>
      </c>
      <c r="H135" s="69" t="s">
        <v>180</v>
      </c>
      <c r="I135" s="70" t="s">
        <v>147</v>
      </c>
      <c r="J135" s="71">
        <v>21.0</v>
      </c>
      <c r="K135" s="71">
        <v>21.0</v>
      </c>
      <c r="L135" s="71">
        <v>21.0</v>
      </c>
      <c r="M135" s="71">
        <v>3.0</v>
      </c>
    </row>
    <row r="136" ht="48.75" customHeight="1">
      <c r="A136" s="63">
        <v>2.0</v>
      </c>
      <c r="B136" s="64" t="s">
        <v>147</v>
      </c>
      <c r="C136" s="65" t="s">
        <v>148</v>
      </c>
      <c r="D136" s="14"/>
      <c r="E136" s="33"/>
      <c r="F136" s="33"/>
      <c r="G136" s="68">
        <v>0.0</v>
      </c>
      <c r="H136" s="33"/>
      <c r="I136" s="70" t="s">
        <v>153</v>
      </c>
      <c r="J136" s="71">
        <v>14.0</v>
      </c>
      <c r="K136" s="71">
        <v>15.0</v>
      </c>
      <c r="L136" s="71">
        <v>9.0</v>
      </c>
      <c r="M136" s="71">
        <v>0.0</v>
      </c>
    </row>
    <row r="137" ht="48.75" customHeight="1">
      <c r="A137" s="63">
        <v>3.0</v>
      </c>
      <c r="B137" s="64" t="s">
        <v>149</v>
      </c>
      <c r="C137" s="65" t="s">
        <v>150</v>
      </c>
      <c r="D137" s="14"/>
      <c r="E137" s="35" t="s">
        <v>17</v>
      </c>
      <c r="F137" s="84">
        <v>0.7638888888888888</v>
      </c>
      <c r="G137" s="77">
        <v>1.0</v>
      </c>
      <c r="H137" s="38" t="s">
        <v>117</v>
      </c>
      <c r="I137" s="64" t="s">
        <v>151</v>
      </c>
      <c r="J137" s="78">
        <v>21.0</v>
      </c>
      <c r="K137" s="78">
        <v>16.0</v>
      </c>
      <c r="L137" s="79">
        <v>21.0</v>
      </c>
      <c r="M137" s="78">
        <v>2.0</v>
      </c>
    </row>
    <row r="138" ht="48.75" customHeight="1">
      <c r="A138" s="63">
        <v>4.0</v>
      </c>
      <c r="B138" s="64" t="s">
        <v>151</v>
      </c>
      <c r="C138" s="65" t="s">
        <v>152</v>
      </c>
      <c r="D138" s="14"/>
      <c r="E138" s="33"/>
      <c r="F138" s="33"/>
      <c r="G138" s="77">
        <v>0.0</v>
      </c>
      <c r="H138" s="33"/>
      <c r="I138" s="64" t="s">
        <v>136</v>
      </c>
      <c r="J138" s="78">
        <v>13.0</v>
      </c>
      <c r="K138" s="78">
        <v>21.0</v>
      </c>
      <c r="L138" s="79">
        <v>19.0</v>
      </c>
      <c r="M138" s="78">
        <v>1.0</v>
      </c>
    </row>
    <row r="139" ht="48.75" customHeight="1">
      <c r="A139" s="63">
        <v>5.0</v>
      </c>
      <c r="B139" s="64" t="s">
        <v>153</v>
      </c>
      <c r="C139" s="65" t="s">
        <v>154</v>
      </c>
      <c r="D139" s="14"/>
      <c r="E139" s="66" t="s">
        <v>17</v>
      </c>
      <c r="F139" s="67">
        <v>0.7986111111111112</v>
      </c>
      <c r="G139" s="68">
        <v>1.0</v>
      </c>
      <c r="H139" s="69" t="s">
        <v>181</v>
      </c>
      <c r="I139" s="70" t="s">
        <v>149</v>
      </c>
      <c r="J139" s="71">
        <v>23.0</v>
      </c>
      <c r="K139" s="71">
        <v>17.0</v>
      </c>
      <c r="L139" s="71">
        <v>21.0</v>
      </c>
      <c r="M139" s="71">
        <v>2.0</v>
      </c>
    </row>
    <row r="140" ht="48.75" customHeight="1">
      <c r="A140" s="63">
        <v>6.0</v>
      </c>
      <c r="B140" s="64" t="s">
        <v>155</v>
      </c>
      <c r="C140" s="65" t="s">
        <v>156</v>
      </c>
      <c r="D140" s="14"/>
      <c r="E140" s="33"/>
      <c r="F140" s="33"/>
      <c r="G140" s="68">
        <v>0.0</v>
      </c>
      <c r="H140" s="33"/>
      <c r="I140" s="70" t="s">
        <v>143</v>
      </c>
      <c r="J140" s="71">
        <v>21.0</v>
      </c>
      <c r="K140" s="71">
        <v>21.0</v>
      </c>
      <c r="L140" s="71">
        <v>12.0</v>
      </c>
      <c r="M140" s="71">
        <v>1.0</v>
      </c>
    </row>
    <row r="141" ht="48.75" customHeight="1">
      <c r="A141" s="63">
        <v>7.0</v>
      </c>
      <c r="B141" s="64" t="s">
        <v>134</v>
      </c>
      <c r="C141" s="65" t="s">
        <v>135</v>
      </c>
      <c r="D141" s="14"/>
      <c r="E141" s="35" t="s">
        <v>17</v>
      </c>
      <c r="F141" s="84">
        <v>0.8333333333333334</v>
      </c>
      <c r="G141" s="77">
        <v>1.0</v>
      </c>
      <c r="H141" s="38" t="s">
        <v>182</v>
      </c>
      <c r="I141" s="64" t="s">
        <v>155</v>
      </c>
      <c r="J141" s="78">
        <v>21.0</v>
      </c>
      <c r="K141" s="78">
        <v>21.0</v>
      </c>
      <c r="L141" s="78">
        <v>21.0</v>
      </c>
      <c r="M141" s="78">
        <v>3.0</v>
      </c>
    </row>
    <row r="142" ht="48.75" customHeight="1">
      <c r="A142" s="63">
        <v>8.0</v>
      </c>
      <c r="B142" s="64" t="s">
        <v>136</v>
      </c>
      <c r="C142" s="65" t="s">
        <v>137</v>
      </c>
      <c r="D142" s="14"/>
      <c r="E142" s="33"/>
      <c r="F142" s="33"/>
      <c r="G142" s="77">
        <v>0.0</v>
      </c>
      <c r="H142" s="33"/>
      <c r="I142" s="64" t="s">
        <v>134</v>
      </c>
      <c r="J142" s="78">
        <v>11.0</v>
      </c>
      <c r="K142" s="78">
        <v>13.0</v>
      </c>
      <c r="L142" s="78">
        <v>15.0</v>
      </c>
      <c r="M142" s="78">
        <v>0.0</v>
      </c>
    </row>
    <row r="143" ht="48.75" customHeight="1">
      <c r="A143" s="63">
        <v>9.0</v>
      </c>
      <c r="B143" s="64" t="s">
        <v>138</v>
      </c>
      <c r="C143" s="65" t="s">
        <v>20</v>
      </c>
      <c r="D143" s="14"/>
      <c r="E143" s="66" t="s">
        <v>17</v>
      </c>
      <c r="F143" s="67">
        <v>0.8680555555555556</v>
      </c>
      <c r="G143" s="68">
        <v>0.0</v>
      </c>
      <c r="H143" s="69" t="s">
        <v>183</v>
      </c>
      <c r="I143" s="70" t="s">
        <v>145</v>
      </c>
      <c r="J143" s="71">
        <v>22.0</v>
      </c>
      <c r="K143" s="71">
        <v>21.0</v>
      </c>
      <c r="L143" s="71">
        <v>19.0</v>
      </c>
      <c r="M143" s="71">
        <v>1.0</v>
      </c>
    </row>
    <row r="144" ht="48.75" customHeight="1">
      <c r="A144" s="63">
        <v>10.0</v>
      </c>
      <c r="B144" s="64" t="s">
        <v>139</v>
      </c>
      <c r="C144" s="65" t="s">
        <v>140</v>
      </c>
      <c r="D144" s="14"/>
      <c r="E144" s="33"/>
      <c r="F144" s="33"/>
      <c r="G144" s="68">
        <v>1.0</v>
      </c>
      <c r="H144" s="33"/>
      <c r="I144" s="70" t="s">
        <v>138</v>
      </c>
      <c r="J144" s="71">
        <v>23.0</v>
      </c>
      <c r="K144" s="71">
        <v>11.0</v>
      </c>
      <c r="L144" s="71">
        <v>21.0</v>
      </c>
      <c r="M144" s="71">
        <v>2.0</v>
      </c>
    </row>
    <row r="145" ht="48.75" customHeight="1">
      <c r="A145" s="63">
        <v>11.0</v>
      </c>
      <c r="B145" s="64" t="s">
        <v>141</v>
      </c>
      <c r="C145" s="65" t="s">
        <v>142</v>
      </c>
      <c r="D145" s="14"/>
      <c r="E145" s="35" t="s">
        <v>17</v>
      </c>
      <c r="F145" s="84">
        <v>0.9027777777777778</v>
      </c>
      <c r="G145" s="77">
        <v>0.0</v>
      </c>
      <c r="H145" s="38" t="s">
        <v>184</v>
      </c>
      <c r="I145" s="64" t="s">
        <v>139</v>
      </c>
      <c r="J145" s="78">
        <v>21.0</v>
      </c>
      <c r="K145" s="78">
        <v>17.0</v>
      </c>
      <c r="L145" s="78">
        <v>18.0</v>
      </c>
      <c r="M145" s="78">
        <v>1.0</v>
      </c>
    </row>
    <row r="146" ht="48.75" customHeight="1">
      <c r="A146" s="63">
        <v>12.0</v>
      </c>
      <c r="B146" s="64" t="s">
        <v>143</v>
      </c>
      <c r="C146" s="65" t="s">
        <v>144</v>
      </c>
      <c r="D146" s="14"/>
      <c r="E146" s="33"/>
      <c r="F146" s="33"/>
      <c r="G146" s="77">
        <v>1.0</v>
      </c>
      <c r="H146" s="33"/>
      <c r="I146" s="64" t="s">
        <v>141</v>
      </c>
      <c r="J146" s="78">
        <v>19.0</v>
      </c>
      <c r="K146" s="78">
        <v>21.0</v>
      </c>
      <c r="L146" s="78">
        <v>21.0</v>
      </c>
      <c r="M146" s="78">
        <v>2.0</v>
      </c>
    </row>
    <row r="147" ht="48.75" customHeight="1">
      <c r="A147" s="8"/>
      <c r="B147" s="8"/>
      <c r="C147" s="8"/>
      <c r="D147" s="8"/>
      <c r="E147" s="8"/>
      <c r="F147" s="8"/>
      <c r="G147" s="8"/>
      <c r="H147" s="8"/>
      <c r="I147" s="9"/>
      <c r="J147" s="10" t="s">
        <v>2</v>
      </c>
      <c r="M147" s="9"/>
    </row>
    <row r="148" ht="48.75" customHeight="1">
      <c r="A148" s="11" t="s">
        <v>3</v>
      </c>
      <c r="B148" s="11" t="s">
        <v>4</v>
      </c>
      <c r="C148" s="11" t="s">
        <v>5</v>
      </c>
      <c r="E148" s="9"/>
      <c r="F148" s="9"/>
      <c r="G148" s="12" t="s">
        <v>6</v>
      </c>
      <c r="H148" s="13" t="s">
        <v>185</v>
      </c>
      <c r="I148" s="14"/>
      <c r="J148" s="15">
        <v>1.0</v>
      </c>
      <c r="K148" s="15">
        <v>2.0</v>
      </c>
      <c r="L148" s="15">
        <v>3.0</v>
      </c>
      <c r="M148" s="12" t="s">
        <v>8</v>
      </c>
    </row>
    <row r="149" ht="48.75" customHeight="1">
      <c r="A149" s="63">
        <v>1.0</v>
      </c>
      <c r="B149" s="64" t="s">
        <v>145</v>
      </c>
      <c r="C149" s="65" t="s">
        <v>146</v>
      </c>
      <c r="D149" s="14"/>
      <c r="E149" s="66" t="s">
        <v>17</v>
      </c>
      <c r="F149" s="67">
        <v>0.7291666666666666</v>
      </c>
      <c r="G149" s="68">
        <v>0.0</v>
      </c>
      <c r="H149" s="69" t="s">
        <v>186</v>
      </c>
      <c r="I149" s="70" t="s">
        <v>147</v>
      </c>
      <c r="J149" s="71">
        <v>13.0</v>
      </c>
      <c r="K149" s="71">
        <v>21.0</v>
      </c>
      <c r="L149" s="71">
        <v>13.0</v>
      </c>
      <c r="M149" s="71">
        <v>1.0</v>
      </c>
    </row>
    <row r="150" ht="48.75" customHeight="1">
      <c r="A150" s="63">
        <v>2.0</v>
      </c>
      <c r="B150" s="64" t="s">
        <v>147</v>
      </c>
      <c r="C150" s="65" t="s">
        <v>148</v>
      </c>
      <c r="D150" s="14"/>
      <c r="E150" s="33"/>
      <c r="F150" s="33"/>
      <c r="G150" s="68">
        <v>1.0</v>
      </c>
      <c r="H150" s="33"/>
      <c r="I150" s="70" t="s">
        <v>155</v>
      </c>
      <c r="J150" s="71">
        <v>21.0</v>
      </c>
      <c r="K150" s="71">
        <v>17.0</v>
      </c>
      <c r="L150" s="71">
        <v>21.0</v>
      </c>
      <c r="M150" s="71">
        <v>2.0</v>
      </c>
    </row>
    <row r="151" ht="48.75" customHeight="1">
      <c r="A151" s="63">
        <v>3.0</v>
      </c>
      <c r="B151" s="64" t="s">
        <v>149</v>
      </c>
      <c r="C151" s="65" t="s">
        <v>150</v>
      </c>
      <c r="D151" s="14"/>
      <c r="E151" s="35" t="s">
        <v>17</v>
      </c>
      <c r="F151" s="84">
        <v>0.7638888888888888</v>
      </c>
      <c r="G151" s="77">
        <v>1.0</v>
      </c>
      <c r="H151" s="38" t="s">
        <v>187</v>
      </c>
      <c r="I151" s="64" t="s">
        <v>149</v>
      </c>
      <c r="J151" s="78">
        <v>21.0</v>
      </c>
      <c r="K151" s="78">
        <v>21.0</v>
      </c>
      <c r="L151" s="79">
        <v>21.0</v>
      </c>
      <c r="M151" s="78">
        <v>3.0</v>
      </c>
    </row>
    <row r="152" ht="48.75" customHeight="1">
      <c r="A152" s="63">
        <v>4.0</v>
      </c>
      <c r="B152" s="64" t="s">
        <v>151</v>
      </c>
      <c r="C152" s="65" t="s">
        <v>152</v>
      </c>
      <c r="D152" s="14"/>
      <c r="E152" s="33"/>
      <c r="F152" s="33"/>
      <c r="G152" s="77">
        <v>0.0</v>
      </c>
      <c r="H152" s="33"/>
      <c r="I152" s="64" t="s">
        <v>139</v>
      </c>
      <c r="J152" s="78">
        <v>14.0</v>
      </c>
      <c r="K152" s="78">
        <v>21.0</v>
      </c>
      <c r="L152" s="79">
        <v>19.0</v>
      </c>
      <c r="M152" s="78">
        <v>0.0</v>
      </c>
    </row>
    <row r="153" ht="48.75" customHeight="1">
      <c r="A153" s="63">
        <v>5.0</v>
      </c>
      <c r="B153" s="64" t="s">
        <v>153</v>
      </c>
      <c r="C153" s="65" t="s">
        <v>154</v>
      </c>
      <c r="D153" s="14"/>
      <c r="E153" s="66" t="s">
        <v>17</v>
      </c>
      <c r="F153" s="67">
        <v>0.7986111111111112</v>
      </c>
      <c r="G153" s="68">
        <v>0.0</v>
      </c>
      <c r="H153" s="69" t="s">
        <v>131</v>
      </c>
      <c r="I153" s="70" t="s">
        <v>145</v>
      </c>
      <c r="J153" s="71">
        <v>14.0</v>
      </c>
      <c r="K153" s="71">
        <v>13.0</v>
      </c>
      <c r="L153" s="71">
        <v>21.0</v>
      </c>
      <c r="M153" s="71">
        <v>1.0</v>
      </c>
    </row>
    <row r="154" ht="48.75" customHeight="1">
      <c r="A154" s="63">
        <v>6.0</v>
      </c>
      <c r="B154" s="64" t="s">
        <v>155</v>
      </c>
      <c r="C154" s="65" t="s">
        <v>156</v>
      </c>
      <c r="D154" s="14"/>
      <c r="E154" s="33"/>
      <c r="F154" s="33"/>
      <c r="G154" s="68">
        <v>1.0</v>
      </c>
      <c r="H154" s="33"/>
      <c r="I154" s="70" t="s">
        <v>151</v>
      </c>
      <c r="J154" s="71">
        <v>21.0</v>
      </c>
      <c r="K154" s="71">
        <v>21.0</v>
      </c>
      <c r="L154" s="71">
        <v>15.0</v>
      </c>
      <c r="M154" s="71">
        <v>2.0</v>
      </c>
    </row>
    <row r="155" ht="48.75" customHeight="1">
      <c r="A155" s="63">
        <v>7.0</v>
      </c>
      <c r="B155" s="64" t="s">
        <v>134</v>
      </c>
      <c r="C155" s="65" t="s">
        <v>135</v>
      </c>
      <c r="D155" s="14"/>
      <c r="E155" s="35" t="s">
        <v>17</v>
      </c>
      <c r="F155" s="84">
        <v>0.8333333333333334</v>
      </c>
      <c r="G155" s="77">
        <v>1.0</v>
      </c>
      <c r="H155" s="38" t="s">
        <v>188</v>
      </c>
      <c r="I155" s="64" t="s">
        <v>153</v>
      </c>
      <c r="J155" s="78">
        <v>18.0</v>
      </c>
      <c r="K155" s="78">
        <v>21.0</v>
      </c>
      <c r="L155" s="78">
        <v>21.0</v>
      </c>
      <c r="M155" s="78">
        <v>2.0</v>
      </c>
    </row>
    <row r="156" ht="48.75" customHeight="1">
      <c r="A156" s="63">
        <v>8.0</v>
      </c>
      <c r="B156" s="64" t="s">
        <v>136</v>
      </c>
      <c r="C156" s="65" t="s">
        <v>137</v>
      </c>
      <c r="D156" s="14"/>
      <c r="E156" s="33"/>
      <c r="F156" s="33"/>
      <c r="G156" s="77">
        <v>0.0</v>
      </c>
      <c r="H156" s="33"/>
      <c r="I156" s="64" t="s">
        <v>143</v>
      </c>
      <c r="J156" s="78">
        <v>21.0</v>
      </c>
      <c r="K156" s="78">
        <v>14.0</v>
      </c>
      <c r="L156" s="78">
        <v>19.0</v>
      </c>
      <c r="M156" s="78">
        <v>1.0</v>
      </c>
    </row>
    <row r="157" ht="48.75" customHeight="1">
      <c r="A157" s="63">
        <v>9.0</v>
      </c>
      <c r="B157" s="64" t="s">
        <v>138</v>
      </c>
      <c r="C157" s="65" t="s">
        <v>20</v>
      </c>
      <c r="D157" s="14"/>
      <c r="E157" s="66" t="s">
        <v>17</v>
      </c>
      <c r="F157" s="67">
        <v>0.8680555555555556</v>
      </c>
      <c r="G157" s="68">
        <v>0.0</v>
      </c>
      <c r="H157" s="69" t="s">
        <v>189</v>
      </c>
      <c r="I157" s="70" t="s">
        <v>136</v>
      </c>
      <c r="J157" s="71">
        <v>17.0</v>
      </c>
      <c r="K157" s="71">
        <v>17.0</v>
      </c>
      <c r="L157" s="71">
        <v>21.0</v>
      </c>
      <c r="M157" s="71">
        <v>1.0</v>
      </c>
    </row>
    <row r="158" ht="48.75" customHeight="1">
      <c r="A158" s="63">
        <v>10.0</v>
      </c>
      <c r="B158" s="64" t="s">
        <v>139</v>
      </c>
      <c r="C158" s="65" t="s">
        <v>140</v>
      </c>
      <c r="D158" s="14"/>
      <c r="E158" s="33"/>
      <c r="F158" s="33"/>
      <c r="G158" s="68">
        <v>1.0</v>
      </c>
      <c r="H158" s="33"/>
      <c r="I158" s="70" t="s">
        <v>138</v>
      </c>
      <c r="J158" s="71">
        <v>21.0</v>
      </c>
      <c r="K158" s="71">
        <v>21.0</v>
      </c>
      <c r="L158" s="71">
        <v>13.0</v>
      </c>
      <c r="M158" s="71">
        <v>2.0</v>
      </c>
    </row>
    <row r="159" ht="48.75" customHeight="1">
      <c r="A159" s="63">
        <v>11.0</v>
      </c>
      <c r="B159" s="64" t="s">
        <v>141</v>
      </c>
      <c r="C159" s="65" t="s">
        <v>142</v>
      </c>
      <c r="D159" s="14"/>
      <c r="E159" s="35" t="s">
        <v>17</v>
      </c>
      <c r="F159" s="84">
        <v>0.9027777777777778</v>
      </c>
      <c r="G159" s="77">
        <v>1.0</v>
      </c>
      <c r="H159" s="38" t="s">
        <v>128</v>
      </c>
      <c r="I159" s="64" t="s">
        <v>134</v>
      </c>
      <c r="J159" s="78">
        <v>21.0</v>
      </c>
      <c r="K159" s="78">
        <v>21.0</v>
      </c>
      <c r="L159" s="78">
        <v>21.0</v>
      </c>
      <c r="M159" s="78">
        <v>3.0</v>
      </c>
    </row>
    <row r="160" ht="48.75" customHeight="1">
      <c r="A160" s="63">
        <v>12.0</v>
      </c>
      <c r="B160" s="64" t="s">
        <v>143</v>
      </c>
      <c r="C160" s="65" t="s">
        <v>144</v>
      </c>
      <c r="D160" s="14"/>
      <c r="E160" s="33"/>
      <c r="F160" s="33"/>
      <c r="G160" s="77">
        <v>0.0</v>
      </c>
      <c r="H160" s="33"/>
      <c r="I160" s="64" t="s">
        <v>141</v>
      </c>
      <c r="J160" s="78">
        <v>0.0</v>
      </c>
      <c r="K160" s="78">
        <v>0.0</v>
      </c>
      <c r="L160" s="78">
        <v>0.0</v>
      </c>
      <c r="M160" s="78">
        <v>0.0</v>
      </c>
    </row>
    <row r="161" ht="48.75" customHeight="1">
      <c r="A161" s="8"/>
      <c r="B161" s="8"/>
      <c r="C161" s="8"/>
      <c r="D161" s="8"/>
      <c r="E161" s="8"/>
      <c r="F161" s="8"/>
      <c r="G161" s="8"/>
      <c r="H161" s="8"/>
      <c r="I161" s="9"/>
      <c r="J161" s="10" t="s">
        <v>2</v>
      </c>
      <c r="M161" s="9"/>
    </row>
    <row r="162" ht="48.75" customHeight="1">
      <c r="A162" s="11" t="s">
        <v>3</v>
      </c>
      <c r="B162" s="11" t="s">
        <v>4</v>
      </c>
      <c r="C162" s="11" t="s">
        <v>5</v>
      </c>
      <c r="E162" s="9"/>
      <c r="F162" s="9"/>
      <c r="G162" s="12" t="s">
        <v>6</v>
      </c>
      <c r="H162" s="13" t="s">
        <v>190</v>
      </c>
      <c r="I162" s="14"/>
      <c r="J162" s="15">
        <v>1.0</v>
      </c>
      <c r="K162" s="15">
        <v>2.0</v>
      </c>
      <c r="L162" s="15">
        <v>3.0</v>
      </c>
      <c r="M162" s="12" t="s">
        <v>8</v>
      </c>
    </row>
    <row r="163" ht="48.75" customHeight="1">
      <c r="A163" s="63">
        <v>1.0</v>
      </c>
      <c r="B163" s="64" t="s">
        <v>145</v>
      </c>
      <c r="C163" s="65" t="s">
        <v>146</v>
      </c>
      <c r="D163" s="14"/>
      <c r="E163" s="66" t="s">
        <v>17</v>
      </c>
      <c r="F163" s="67">
        <v>0.7291666666666666</v>
      </c>
      <c r="G163" s="68">
        <v>0.0</v>
      </c>
      <c r="H163" s="69" t="s">
        <v>168</v>
      </c>
      <c r="I163" s="70" t="s">
        <v>141</v>
      </c>
      <c r="J163" s="71">
        <v>12.0</v>
      </c>
      <c r="K163" s="71">
        <v>21.0</v>
      </c>
      <c r="L163" s="71">
        <v>9.0</v>
      </c>
      <c r="M163" s="71">
        <v>1.0</v>
      </c>
    </row>
    <row r="164" ht="48.75" customHeight="1">
      <c r="A164" s="63">
        <v>2.0</v>
      </c>
      <c r="B164" s="64" t="s">
        <v>147</v>
      </c>
      <c r="C164" s="65" t="s">
        <v>148</v>
      </c>
      <c r="D164" s="14"/>
      <c r="E164" s="33"/>
      <c r="F164" s="33"/>
      <c r="G164" s="68">
        <v>1.0</v>
      </c>
      <c r="H164" s="33"/>
      <c r="I164" s="70" t="s">
        <v>143</v>
      </c>
      <c r="J164" s="71">
        <v>21.0</v>
      </c>
      <c r="K164" s="71">
        <v>19.0</v>
      </c>
      <c r="L164" s="71">
        <v>21.0</v>
      </c>
      <c r="M164" s="71">
        <v>2.0</v>
      </c>
    </row>
    <row r="165" ht="48.75" customHeight="1">
      <c r="A165" s="63">
        <v>3.0</v>
      </c>
      <c r="B165" s="64" t="s">
        <v>149</v>
      </c>
      <c r="C165" s="65" t="s">
        <v>150</v>
      </c>
      <c r="D165" s="14"/>
      <c r="E165" s="35" t="s">
        <v>17</v>
      </c>
      <c r="F165" s="84">
        <v>0.7638888888888888</v>
      </c>
      <c r="G165" s="77">
        <v>1.0</v>
      </c>
      <c r="H165" s="38" t="s">
        <v>171</v>
      </c>
      <c r="I165" s="64" t="s">
        <v>138</v>
      </c>
      <c r="J165" s="78">
        <v>21.0</v>
      </c>
      <c r="K165" s="78">
        <v>21.0</v>
      </c>
      <c r="L165" s="79">
        <v>21.0</v>
      </c>
      <c r="M165" s="78">
        <v>3.0</v>
      </c>
    </row>
    <row r="166" ht="48.75" customHeight="1">
      <c r="A166" s="63">
        <v>4.0</v>
      </c>
      <c r="B166" s="64" t="s">
        <v>151</v>
      </c>
      <c r="C166" s="65" t="s">
        <v>152</v>
      </c>
      <c r="D166" s="14"/>
      <c r="E166" s="33"/>
      <c r="F166" s="33"/>
      <c r="G166" s="77">
        <v>0.0</v>
      </c>
      <c r="H166" s="33"/>
      <c r="I166" s="64" t="s">
        <v>139</v>
      </c>
      <c r="J166" s="78">
        <v>17.0</v>
      </c>
      <c r="K166" s="78">
        <v>14.0</v>
      </c>
      <c r="L166" s="79">
        <v>16.0</v>
      </c>
      <c r="M166" s="78">
        <v>0.0</v>
      </c>
    </row>
    <row r="167" ht="48.75" customHeight="1">
      <c r="A167" s="63">
        <v>5.0</v>
      </c>
      <c r="B167" s="64" t="s">
        <v>153</v>
      </c>
      <c r="C167" s="65" t="s">
        <v>154</v>
      </c>
      <c r="D167" s="14"/>
      <c r="E167" s="66" t="s">
        <v>17</v>
      </c>
      <c r="F167" s="67">
        <v>0.7986111111111112</v>
      </c>
      <c r="G167" s="68">
        <v>0.0</v>
      </c>
      <c r="H167" s="69" t="s">
        <v>172</v>
      </c>
      <c r="I167" s="70" t="s">
        <v>134</v>
      </c>
      <c r="J167" s="71">
        <v>17.0</v>
      </c>
      <c r="K167" s="71">
        <v>9.0</v>
      </c>
      <c r="L167" s="71">
        <v>19.0</v>
      </c>
      <c r="M167" s="71">
        <v>0.0</v>
      </c>
    </row>
    <row r="168" ht="48.75" customHeight="1">
      <c r="A168" s="63">
        <v>6.0</v>
      </c>
      <c r="B168" s="64" t="s">
        <v>155</v>
      </c>
      <c r="C168" s="65" t="s">
        <v>156</v>
      </c>
      <c r="D168" s="14"/>
      <c r="E168" s="33"/>
      <c r="F168" s="33"/>
      <c r="G168" s="68">
        <v>1.0</v>
      </c>
      <c r="H168" s="33"/>
      <c r="I168" s="70" t="s">
        <v>136</v>
      </c>
      <c r="J168" s="71">
        <v>21.0</v>
      </c>
      <c r="K168" s="71">
        <v>21.0</v>
      </c>
      <c r="L168" s="71">
        <v>21.0</v>
      </c>
      <c r="M168" s="71">
        <v>3.0</v>
      </c>
    </row>
    <row r="169" ht="48.75" customHeight="1">
      <c r="A169" s="63">
        <v>7.0</v>
      </c>
      <c r="B169" s="64" t="s">
        <v>134</v>
      </c>
      <c r="C169" s="65" t="s">
        <v>135</v>
      </c>
      <c r="D169" s="14"/>
      <c r="E169" s="35" t="s">
        <v>17</v>
      </c>
      <c r="F169" s="84">
        <v>0.8333333333333334</v>
      </c>
      <c r="G169" s="77">
        <v>0.0</v>
      </c>
      <c r="H169" s="38" t="s">
        <v>173</v>
      </c>
      <c r="I169" s="64" t="s">
        <v>149</v>
      </c>
      <c r="J169" s="78">
        <v>13.0</v>
      </c>
      <c r="K169" s="78">
        <v>15.0</v>
      </c>
      <c r="L169" s="78">
        <v>15.0</v>
      </c>
      <c r="M169" s="78">
        <v>0.0</v>
      </c>
    </row>
    <row r="170" ht="48.75" customHeight="1">
      <c r="A170" s="63">
        <v>8.0</v>
      </c>
      <c r="B170" s="64" t="s">
        <v>136</v>
      </c>
      <c r="C170" s="65" t="s">
        <v>137</v>
      </c>
      <c r="D170" s="14"/>
      <c r="E170" s="33"/>
      <c r="F170" s="33"/>
      <c r="G170" s="77">
        <v>1.0</v>
      </c>
      <c r="H170" s="33"/>
      <c r="I170" s="64" t="s">
        <v>151</v>
      </c>
      <c r="J170" s="78">
        <v>21.0</v>
      </c>
      <c r="K170" s="78">
        <v>21.0</v>
      </c>
      <c r="L170" s="78">
        <v>21.0</v>
      </c>
      <c r="M170" s="78">
        <v>3.0</v>
      </c>
    </row>
    <row r="171" ht="48.75" customHeight="1">
      <c r="A171" s="63">
        <v>9.0</v>
      </c>
      <c r="B171" s="64" t="s">
        <v>138</v>
      </c>
      <c r="C171" s="65" t="s">
        <v>20</v>
      </c>
      <c r="D171" s="14"/>
      <c r="E171" s="66" t="s">
        <v>17</v>
      </c>
      <c r="F171" s="67">
        <v>0.8680555555555556</v>
      </c>
      <c r="G171" s="68">
        <v>0.0</v>
      </c>
      <c r="H171" s="69" t="s">
        <v>170</v>
      </c>
      <c r="I171" s="70" t="s">
        <v>153</v>
      </c>
      <c r="J171" s="71">
        <v>17.0</v>
      </c>
      <c r="K171" s="71">
        <v>17.0</v>
      </c>
      <c r="L171" s="71">
        <v>21.0</v>
      </c>
      <c r="M171" s="71">
        <v>1.0</v>
      </c>
    </row>
    <row r="172" ht="48.75" customHeight="1">
      <c r="A172" s="63">
        <v>10.0</v>
      </c>
      <c r="B172" s="64" t="s">
        <v>139</v>
      </c>
      <c r="C172" s="65" t="s">
        <v>140</v>
      </c>
      <c r="D172" s="14"/>
      <c r="E172" s="33"/>
      <c r="F172" s="33"/>
      <c r="G172" s="68">
        <v>1.0</v>
      </c>
      <c r="H172" s="33"/>
      <c r="I172" s="70" t="s">
        <v>155</v>
      </c>
      <c r="J172" s="71">
        <v>21.0</v>
      </c>
      <c r="K172" s="71">
        <v>21.0</v>
      </c>
      <c r="L172" s="71">
        <v>18.0</v>
      </c>
      <c r="M172" s="71">
        <v>2.0</v>
      </c>
    </row>
    <row r="173" ht="48.75" customHeight="1">
      <c r="A173" s="63">
        <v>11.0</v>
      </c>
      <c r="B173" s="64" t="s">
        <v>141</v>
      </c>
      <c r="C173" s="65" t="s">
        <v>142</v>
      </c>
      <c r="D173" s="14"/>
      <c r="E173" s="35" t="s">
        <v>17</v>
      </c>
      <c r="F173" s="84">
        <v>0.9027777777777778</v>
      </c>
      <c r="G173" s="77">
        <v>1.0</v>
      </c>
      <c r="H173" s="38" t="s">
        <v>169</v>
      </c>
      <c r="I173" s="64" t="s">
        <v>145</v>
      </c>
      <c r="J173" s="78">
        <v>23.0</v>
      </c>
      <c r="K173" s="78">
        <v>21.0</v>
      </c>
      <c r="L173" s="78">
        <v>21.0</v>
      </c>
      <c r="M173" s="78">
        <v>3.0</v>
      </c>
    </row>
    <row r="174" ht="48.75" customHeight="1">
      <c r="A174" s="63">
        <v>12.0</v>
      </c>
      <c r="B174" s="64" t="s">
        <v>143</v>
      </c>
      <c r="C174" s="65" t="s">
        <v>144</v>
      </c>
      <c r="D174" s="14"/>
      <c r="E174" s="33"/>
      <c r="F174" s="33"/>
      <c r="G174" s="77">
        <v>0.0</v>
      </c>
      <c r="H174" s="33"/>
      <c r="I174" s="64" t="s">
        <v>147</v>
      </c>
      <c r="J174" s="78">
        <v>22.0</v>
      </c>
      <c r="K174" s="78">
        <v>2.0</v>
      </c>
      <c r="L174" s="78">
        <v>17.0</v>
      </c>
      <c r="M174" s="78">
        <v>0.0</v>
      </c>
    </row>
    <row r="175" ht="48.75" customHeight="1">
      <c r="A175" s="8"/>
      <c r="B175" s="8"/>
      <c r="C175" s="8"/>
      <c r="D175" s="8"/>
      <c r="E175" s="8"/>
      <c r="F175" s="8"/>
      <c r="G175" s="8"/>
      <c r="H175" s="8"/>
      <c r="I175" s="9"/>
      <c r="J175" s="10" t="s">
        <v>2</v>
      </c>
      <c r="M175" s="9"/>
    </row>
    <row r="176" ht="48.75" customHeight="1">
      <c r="A176" s="11" t="s">
        <v>3</v>
      </c>
      <c r="B176" s="11" t="s">
        <v>4</v>
      </c>
      <c r="C176" s="11" t="s">
        <v>5</v>
      </c>
      <c r="E176" s="9"/>
      <c r="F176" s="9"/>
      <c r="G176" s="12" t="s">
        <v>6</v>
      </c>
      <c r="H176" s="13" t="s">
        <v>191</v>
      </c>
      <c r="I176" s="14"/>
      <c r="J176" s="15">
        <v>1.0</v>
      </c>
      <c r="K176" s="15">
        <v>2.0</v>
      </c>
      <c r="L176" s="15">
        <v>3.0</v>
      </c>
      <c r="M176" s="12" t="s">
        <v>8</v>
      </c>
    </row>
    <row r="177" ht="48.75" customHeight="1">
      <c r="A177" s="63">
        <v>1.0</v>
      </c>
      <c r="B177" s="64" t="s">
        <v>145</v>
      </c>
      <c r="C177" s="65" t="s">
        <v>146</v>
      </c>
      <c r="D177" s="14"/>
      <c r="E177" s="66" t="s">
        <v>17</v>
      </c>
      <c r="F177" s="67">
        <v>0.7291666666666666</v>
      </c>
      <c r="G177" s="68">
        <v>0.0</v>
      </c>
      <c r="H177" s="69" t="s">
        <v>175</v>
      </c>
      <c r="I177" s="70" t="s">
        <v>134</v>
      </c>
      <c r="J177" s="71">
        <v>20.0</v>
      </c>
      <c r="K177" s="71">
        <v>19.0</v>
      </c>
      <c r="L177" s="71">
        <v>17.0</v>
      </c>
      <c r="M177" s="71">
        <v>0.0</v>
      </c>
    </row>
    <row r="178" ht="48.75" customHeight="1">
      <c r="A178" s="63">
        <v>2.0</v>
      </c>
      <c r="B178" s="64" t="s">
        <v>147</v>
      </c>
      <c r="C178" s="65" t="s">
        <v>148</v>
      </c>
      <c r="D178" s="14"/>
      <c r="E178" s="33"/>
      <c r="F178" s="33"/>
      <c r="G178" s="68">
        <v>1.0</v>
      </c>
      <c r="H178" s="33"/>
      <c r="I178" s="70" t="s">
        <v>138</v>
      </c>
      <c r="J178" s="71">
        <v>22.0</v>
      </c>
      <c r="K178" s="71">
        <v>21.0</v>
      </c>
      <c r="L178" s="71">
        <v>21.0</v>
      </c>
      <c r="M178" s="71">
        <v>3.0</v>
      </c>
    </row>
    <row r="179" ht="48.75" customHeight="1">
      <c r="A179" s="63">
        <v>3.0</v>
      </c>
      <c r="B179" s="64" t="s">
        <v>149</v>
      </c>
      <c r="C179" s="65" t="s">
        <v>150</v>
      </c>
      <c r="D179" s="14"/>
      <c r="E179" s="35" t="s">
        <v>17</v>
      </c>
      <c r="F179" s="84">
        <v>0.7638888888888888</v>
      </c>
      <c r="G179" s="77">
        <v>1.0</v>
      </c>
      <c r="H179" s="38" t="s">
        <v>109</v>
      </c>
      <c r="I179" s="64" t="s">
        <v>145</v>
      </c>
      <c r="J179" s="78">
        <v>21.0</v>
      </c>
      <c r="K179" s="78">
        <v>21.0</v>
      </c>
      <c r="L179" s="79">
        <v>21.0</v>
      </c>
      <c r="M179" s="78">
        <v>3.0</v>
      </c>
    </row>
    <row r="180" ht="48.75" customHeight="1">
      <c r="A180" s="63">
        <v>4.0</v>
      </c>
      <c r="B180" s="64" t="s">
        <v>151</v>
      </c>
      <c r="C180" s="65" t="s">
        <v>152</v>
      </c>
      <c r="D180" s="14"/>
      <c r="E180" s="33"/>
      <c r="F180" s="33"/>
      <c r="G180" s="77">
        <v>0.0</v>
      </c>
      <c r="H180" s="33"/>
      <c r="I180" s="64" t="s">
        <v>153</v>
      </c>
      <c r="J180" s="78">
        <v>15.0</v>
      </c>
      <c r="K180" s="78">
        <v>9.0</v>
      </c>
      <c r="L180" s="79">
        <v>11.0</v>
      </c>
      <c r="M180" s="78">
        <v>0.0</v>
      </c>
    </row>
    <row r="181" ht="48.75" customHeight="1">
      <c r="A181" s="63">
        <v>5.0</v>
      </c>
      <c r="B181" s="64" t="s">
        <v>153</v>
      </c>
      <c r="C181" s="65" t="s">
        <v>154</v>
      </c>
      <c r="D181" s="14"/>
      <c r="E181" s="66" t="s">
        <v>17</v>
      </c>
      <c r="F181" s="67">
        <v>0.7986111111111112</v>
      </c>
      <c r="G181" s="68">
        <v>0.0</v>
      </c>
      <c r="H181" s="69" t="s">
        <v>177</v>
      </c>
      <c r="I181" s="70" t="s">
        <v>149</v>
      </c>
      <c r="J181" s="71">
        <v>15.0</v>
      </c>
      <c r="K181" s="71">
        <v>17.0</v>
      </c>
      <c r="L181" s="71">
        <v>22.0</v>
      </c>
      <c r="M181" s="71">
        <v>1.0</v>
      </c>
    </row>
    <row r="182" ht="48.75" customHeight="1">
      <c r="A182" s="63">
        <v>6.0</v>
      </c>
      <c r="B182" s="64" t="s">
        <v>155</v>
      </c>
      <c r="C182" s="65" t="s">
        <v>156</v>
      </c>
      <c r="D182" s="14"/>
      <c r="E182" s="33"/>
      <c r="F182" s="33"/>
      <c r="G182" s="68">
        <v>1.0</v>
      </c>
      <c r="H182" s="33"/>
      <c r="I182" s="70" t="s">
        <v>141</v>
      </c>
      <c r="J182" s="71">
        <v>21.0</v>
      </c>
      <c r="K182" s="71">
        <v>21.0</v>
      </c>
      <c r="L182" s="71">
        <v>20.0</v>
      </c>
      <c r="M182" s="71">
        <v>2.0</v>
      </c>
    </row>
    <row r="183" ht="48.75" customHeight="1">
      <c r="A183" s="63">
        <v>7.0</v>
      </c>
      <c r="B183" s="64" t="s">
        <v>134</v>
      </c>
      <c r="C183" s="65" t="s">
        <v>135</v>
      </c>
      <c r="D183" s="14"/>
      <c r="E183" s="35" t="s">
        <v>17</v>
      </c>
      <c r="F183" s="84">
        <v>0.8333333333333334</v>
      </c>
      <c r="G183" s="77">
        <v>1.0</v>
      </c>
      <c r="H183" s="38" t="s">
        <v>176</v>
      </c>
      <c r="I183" s="64" t="s">
        <v>155</v>
      </c>
      <c r="J183" s="78">
        <v>21.0</v>
      </c>
      <c r="K183" s="78">
        <v>20.0</v>
      </c>
      <c r="L183" s="78">
        <v>21.0</v>
      </c>
      <c r="M183" s="78">
        <v>2.0</v>
      </c>
    </row>
    <row r="184" ht="48.75" customHeight="1">
      <c r="A184" s="63">
        <v>8.0</v>
      </c>
      <c r="B184" s="64" t="s">
        <v>136</v>
      </c>
      <c r="C184" s="65" t="s">
        <v>137</v>
      </c>
      <c r="D184" s="14"/>
      <c r="E184" s="33"/>
      <c r="F184" s="33"/>
      <c r="G184" s="77">
        <v>0.0</v>
      </c>
      <c r="H184" s="33"/>
      <c r="I184" s="64" t="s">
        <v>136</v>
      </c>
      <c r="J184" s="78">
        <v>16.0</v>
      </c>
      <c r="K184" s="78">
        <v>22.0</v>
      </c>
      <c r="L184" s="78">
        <v>14.0</v>
      </c>
      <c r="M184" s="78">
        <v>1.0</v>
      </c>
    </row>
    <row r="185" ht="48.75" customHeight="1">
      <c r="A185" s="63">
        <v>9.0</v>
      </c>
      <c r="B185" s="64" t="s">
        <v>138</v>
      </c>
      <c r="C185" s="65" t="s">
        <v>20</v>
      </c>
      <c r="D185" s="14"/>
      <c r="E185" s="66" t="s">
        <v>17</v>
      </c>
      <c r="F185" s="67">
        <v>0.8680555555555556</v>
      </c>
      <c r="G185" s="68">
        <v>0.0</v>
      </c>
      <c r="H185" s="69" t="s">
        <v>178</v>
      </c>
      <c r="I185" s="70" t="s">
        <v>147</v>
      </c>
      <c r="J185" s="71">
        <v>11.0</v>
      </c>
      <c r="K185" s="71">
        <v>16.0</v>
      </c>
      <c r="L185" s="71">
        <v>14.0</v>
      </c>
      <c r="M185" s="71">
        <v>0.0</v>
      </c>
    </row>
    <row r="186" ht="48.75" customHeight="1">
      <c r="A186" s="63">
        <v>10.0</v>
      </c>
      <c r="B186" s="64" t="s">
        <v>139</v>
      </c>
      <c r="C186" s="65" t="s">
        <v>140</v>
      </c>
      <c r="D186" s="14"/>
      <c r="E186" s="33"/>
      <c r="F186" s="33"/>
      <c r="G186" s="68">
        <v>1.0</v>
      </c>
      <c r="H186" s="33"/>
      <c r="I186" s="70" t="s">
        <v>151</v>
      </c>
      <c r="J186" s="71">
        <v>21.0</v>
      </c>
      <c r="K186" s="71">
        <v>21.0</v>
      </c>
      <c r="L186" s="71">
        <v>21.0</v>
      </c>
      <c r="M186" s="71">
        <v>3.0</v>
      </c>
    </row>
    <row r="187" ht="48.75" customHeight="1">
      <c r="A187" s="63">
        <v>11.0</v>
      </c>
      <c r="B187" s="64" t="s">
        <v>141</v>
      </c>
      <c r="C187" s="65" t="s">
        <v>142</v>
      </c>
      <c r="D187" s="14"/>
      <c r="E187" s="35" t="s">
        <v>17</v>
      </c>
      <c r="F187" s="84">
        <v>0.9027777777777778</v>
      </c>
      <c r="G187" s="77">
        <v>1.0</v>
      </c>
      <c r="H187" s="38" t="s">
        <v>111</v>
      </c>
      <c r="I187" s="64" t="s">
        <v>139</v>
      </c>
      <c r="J187" s="78">
        <v>16.0</v>
      </c>
      <c r="K187" s="78">
        <v>21.0</v>
      </c>
      <c r="L187" s="78">
        <v>21.0</v>
      </c>
      <c r="M187" s="78">
        <v>2.0</v>
      </c>
    </row>
    <row r="188" ht="48.75" customHeight="1">
      <c r="A188" s="63">
        <v>12.0</v>
      </c>
      <c r="B188" s="64" t="s">
        <v>143</v>
      </c>
      <c r="C188" s="65" t="s">
        <v>144</v>
      </c>
      <c r="D188" s="14"/>
      <c r="E188" s="33"/>
      <c r="F188" s="33"/>
      <c r="G188" s="77">
        <v>0.0</v>
      </c>
      <c r="H188" s="33"/>
      <c r="I188" s="64" t="s">
        <v>143</v>
      </c>
      <c r="J188" s="78">
        <v>21.0</v>
      </c>
      <c r="K188" s="78">
        <v>17.0</v>
      </c>
      <c r="L188" s="78">
        <v>18.0</v>
      </c>
      <c r="M188" s="78">
        <v>1.0</v>
      </c>
    </row>
    <row r="189" ht="48.75" customHeight="1">
      <c r="A189" s="8"/>
      <c r="B189" s="8"/>
      <c r="C189" s="8"/>
      <c r="D189" s="8"/>
      <c r="E189" s="8"/>
      <c r="F189" s="8"/>
      <c r="G189" s="8"/>
      <c r="H189" s="8"/>
      <c r="I189" s="9"/>
      <c r="J189" s="10" t="s">
        <v>2</v>
      </c>
      <c r="M189" s="9"/>
    </row>
    <row r="190" ht="48.75" customHeight="1">
      <c r="A190" s="11" t="s">
        <v>3</v>
      </c>
      <c r="B190" s="11" t="s">
        <v>4</v>
      </c>
      <c r="C190" s="11" t="s">
        <v>5</v>
      </c>
      <c r="E190" s="9"/>
      <c r="F190" s="9"/>
      <c r="G190" s="12" t="s">
        <v>6</v>
      </c>
      <c r="H190" s="13" t="s">
        <v>192</v>
      </c>
      <c r="I190" s="14"/>
      <c r="J190" s="15">
        <v>1.0</v>
      </c>
      <c r="K190" s="15">
        <v>2.0</v>
      </c>
      <c r="L190" s="15">
        <v>3.0</v>
      </c>
      <c r="M190" s="12" t="s">
        <v>8</v>
      </c>
    </row>
    <row r="191" ht="48.75" customHeight="1">
      <c r="A191" s="63">
        <v>1.0</v>
      </c>
      <c r="B191" s="64" t="s">
        <v>145</v>
      </c>
      <c r="C191" s="65" t="s">
        <v>146</v>
      </c>
      <c r="D191" s="14"/>
      <c r="E191" s="66" t="s">
        <v>17</v>
      </c>
      <c r="F191" s="67">
        <v>0.7291666666666666</v>
      </c>
      <c r="G191" s="68">
        <v>1.0</v>
      </c>
      <c r="H191" s="69" t="s">
        <v>193</v>
      </c>
      <c r="I191" s="70" t="s">
        <v>147</v>
      </c>
      <c r="J191" s="71">
        <v>21.0</v>
      </c>
      <c r="K191" s="71">
        <v>21.0</v>
      </c>
      <c r="L191" s="71">
        <v>21.0</v>
      </c>
      <c r="M191" s="71">
        <v>3.0</v>
      </c>
    </row>
    <row r="192" ht="48.75" customHeight="1">
      <c r="A192" s="63">
        <v>2.0</v>
      </c>
      <c r="B192" s="64" t="s">
        <v>147</v>
      </c>
      <c r="C192" s="65" t="s">
        <v>148</v>
      </c>
      <c r="D192" s="14"/>
      <c r="E192" s="33"/>
      <c r="F192" s="33"/>
      <c r="G192" s="68">
        <v>0.0</v>
      </c>
      <c r="H192" s="33"/>
      <c r="I192" s="70" t="s">
        <v>141</v>
      </c>
      <c r="J192" s="71">
        <v>0.0</v>
      </c>
      <c r="K192" s="71">
        <v>0.0</v>
      </c>
      <c r="L192" s="71">
        <v>0.0</v>
      </c>
      <c r="M192" s="71">
        <v>0.0</v>
      </c>
    </row>
    <row r="193" ht="48.75" customHeight="1">
      <c r="A193" s="63">
        <v>3.0</v>
      </c>
      <c r="B193" s="64" t="s">
        <v>149</v>
      </c>
      <c r="C193" s="65" t="s">
        <v>150</v>
      </c>
      <c r="D193" s="14"/>
      <c r="E193" s="35" t="s">
        <v>17</v>
      </c>
      <c r="F193" s="84">
        <v>0.7638888888888888</v>
      </c>
      <c r="G193" s="77">
        <v>1.0</v>
      </c>
      <c r="H193" s="38" t="s">
        <v>119</v>
      </c>
      <c r="I193" s="64" t="s">
        <v>145</v>
      </c>
      <c r="J193" s="78">
        <v>21.0</v>
      </c>
      <c r="K193" s="78">
        <v>21.0</v>
      </c>
      <c r="L193" s="79">
        <v>21.0</v>
      </c>
      <c r="M193" s="78">
        <v>3.0</v>
      </c>
    </row>
    <row r="194" ht="48.75" customHeight="1">
      <c r="A194" s="63">
        <v>4.0</v>
      </c>
      <c r="B194" s="64" t="s">
        <v>151</v>
      </c>
      <c r="C194" s="65" t="s">
        <v>152</v>
      </c>
      <c r="D194" s="14"/>
      <c r="E194" s="33"/>
      <c r="F194" s="33"/>
      <c r="G194" s="77">
        <v>0.0</v>
      </c>
      <c r="H194" s="33"/>
      <c r="I194" s="64" t="s">
        <v>149</v>
      </c>
      <c r="J194" s="78">
        <v>19.0</v>
      </c>
      <c r="K194" s="78">
        <v>13.0</v>
      </c>
      <c r="L194" s="79">
        <v>13.0</v>
      </c>
      <c r="M194" s="78">
        <v>0.0</v>
      </c>
    </row>
    <row r="195" ht="48.75" customHeight="1">
      <c r="A195" s="63">
        <v>5.0</v>
      </c>
      <c r="B195" s="64" t="s">
        <v>153</v>
      </c>
      <c r="C195" s="65" t="s">
        <v>154</v>
      </c>
      <c r="D195" s="14"/>
      <c r="E195" s="66" t="s">
        <v>17</v>
      </c>
      <c r="F195" s="67">
        <v>0.7986111111111112</v>
      </c>
      <c r="G195" s="68">
        <v>1.0</v>
      </c>
      <c r="H195" s="69" t="s">
        <v>194</v>
      </c>
      <c r="I195" s="70" t="s">
        <v>151</v>
      </c>
      <c r="J195" s="71">
        <v>21.0</v>
      </c>
      <c r="K195" s="71">
        <v>21.0</v>
      </c>
      <c r="L195" s="71">
        <v>14.0</v>
      </c>
      <c r="M195" s="71">
        <v>2.0</v>
      </c>
    </row>
    <row r="196" ht="48.75" customHeight="1">
      <c r="A196" s="63">
        <v>6.0</v>
      </c>
      <c r="B196" s="64" t="s">
        <v>155</v>
      </c>
      <c r="C196" s="65" t="s">
        <v>156</v>
      </c>
      <c r="D196" s="14"/>
      <c r="E196" s="33"/>
      <c r="F196" s="33"/>
      <c r="G196" s="68">
        <v>0.0</v>
      </c>
      <c r="H196" s="33"/>
      <c r="I196" s="70" t="s">
        <v>138</v>
      </c>
      <c r="J196" s="71">
        <v>12.0</v>
      </c>
      <c r="K196" s="71">
        <v>15.0</v>
      </c>
      <c r="L196" s="71">
        <v>21.0</v>
      </c>
      <c r="M196" s="71">
        <v>1.0</v>
      </c>
    </row>
    <row r="197" ht="48.75" customHeight="1">
      <c r="A197" s="63">
        <v>7.0</v>
      </c>
      <c r="B197" s="64" t="s">
        <v>134</v>
      </c>
      <c r="C197" s="65" t="s">
        <v>135</v>
      </c>
      <c r="D197" s="14"/>
      <c r="E197" s="35" t="s">
        <v>17</v>
      </c>
      <c r="F197" s="84">
        <v>0.8333333333333334</v>
      </c>
      <c r="G197" s="77">
        <v>1.0</v>
      </c>
      <c r="H197" s="38" t="s">
        <v>195</v>
      </c>
      <c r="I197" s="64" t="s">
        <v>136</v>
      </c>
      <c r="J197" s="78">
        <v>17.0</v>
      </c>
      <c r="K197" s="78">
        <v>21.0</v>
      </c>
      <c r="L197" s="78">
        <v>21.0</v>
      </c>
      <c r="M197" s="78">
        <v>2.0</v>
      </c>
    </row>
    <row r="198" ht="48.75" customHeight="1">
      <c r="A198" s="63">
        <v>8.0</v>
      </c>
      <c r="B198" s="64" t="s">
        <v>136</v>
      </c>
      <c r="C198" s="65" t="s">
        <v>137</v>
      </c>
      <c r="D198" s="14"/>
      <c r="E198" s="33"/>
      <c r="F198" s="33"/>
      <c r="G198" s="77">
        <v>0.0</v>
      </c>
      <c r="H198" s="33"/>
      <c r="I198" s="64" t="s">
        <v>139</v>
      </c>
      <c r="J198" s="78">
        <v>21.0</v>
      </c>
      <c r="K198" s="78">
        <v>9.0</v>
      </c>
      <c r="L198" s="78">
        <v>17.0</v>
      </c>
      <c r="M198" s="78">
        <v>1.0</v>
      </c>
    </row>
    <row r="199" ht="48.75" customHeight="1">
      <c r="A199" s="63">
        <v>9.0</v>
      </c>
      <c r="B199" s="64" t="s">
        <v>138</v>
      </c>
      <c r="C199" s="65" t="s">
        <v>20</v>
      </c>
      <c r="D199" s="14"/>
      <c r="E199" s="66" t="s">
        <v>17</v>
      </c>
      <c r="F199" s="67">
        <v>0.8680555555555556</v>
      </c>
      <c r="G199" s="68">
        <v>0.0</v>
      </c>
      <c r="H199" s="69" t="s">
        <v>196</v>
      </c>
      <c r="I199" s="70" t="s">
        <v>153</v>
      </c>
      <c r="J199" s="71">
        <v>21.0</v>
      </c>
      <c r="K199" s="71">
        <v>10.0</v>
      </c>
      <c r="L199" s="71">
        <v>17.0</v>
      </c>
      <c r="M199" s="71">
        <v>1.0</v>
      </c>
    </row>
    <row r="200" ht="48.75" customHeight="1">
      <c r="A200" s="63">
        <v>10.0</v>
      </c>
      <c r="B200" s="64" t="s">
        <v>139</v>
      </c>
      <c r="C200" s="65" t="s">
        <v>140</v>
      </c>
      <c r="D200" s="14"/>
      <c r="E200" s="33"/>
      <c r="F200" s="33"/>
      <c r="G200" s="68">
        <v>1.0</v>
      </c>
      <c r="H200" s="33"/>
      <c r="I200" s="70" t="s">
        <v>134</v>
      </c>
      <c r="J200" s="71">
        <v>18.0</v>
      </c>
      <c r="K200" s="71">
        <v>21.0</v>
      </c>
      <c r="L200" s="71">
        <v>21.0</v>
      </c>
      <c r="M200" s="71">
        <v>2.0</v>
      </c>
    </row>
    <row r="201" ht="48.75" customHeight="1">
      <c r="A201" s="63">
        <v>11.0</v>
      </c>
      <c r="B201" s="64" t="s">
        <v>141</v>
      </c>
      <c r="C201" s="65" t="s">
        <v>142</v>
      </c>
      <c r="D201" s="14"/>
      <c r="E201" s="35" t="s">
        <v>17</v>
      </c>
      <c r="F201" s="84">
        <v>0.9027777777777778</v>
      </c>
      <c r="G201" s="77">
        <v>1.0</v>
      </c>
      <c r="H201" s="38" t="s">
        <v>120</v>
      </c>
      <c r="I201" s="64" t="s">
        <v>155</v>
      </c>
      <c r="J201" s="78">
        <v>19.0</v>
      </c>
      <c r="K201" s="78">
        <v>21.0</v>
      </c>
      <c r="L201" s="78">
        <v>21.0</v>
      </c>
      <c r="M201" s="78">
        <v>2.0</v>
      </c>
    </row>
    <row r="202" ht="48.75" customHeight="1">
      <c r="A202" s="63">
        <v>12.0</v>
      </c>
      <c r="B202" s="64" t="s">
        <v>143</v>
      </c>
      <c r="C202" s="65" t="s">
        <v>144</v>
      </c>
      <c r="D202" s="14"/>
      <c r="E202" s="33"/>
      <c r="F202" s="33"/>
      <c r="G202" s="77">
        <v>0.0</v>
      </c>
      <c r="H202" s="33"/>
      <c r="I202" s="64" t="s">
        <v>143</v>
      </c>
      <c r="J202" s="78">
        <v>21.0</v>
      </c>
      <c r="K202" s="78">
        <v>19.0</v>
      </c>
      <c r="L202" s="78">
        <v>15.0</v>
      </c>
      <c r="M202" s="78">
        <v>1.0</v>
      </c>
    </row>
    <row r="203" ht="48.75" customHeight="1">
      <c r="A203" s="8"/>
      <c r="B203" s="8"/>
      <c r="C203" s="8"/>
      <c r="D203" s="8"/>
      <c r="E203" s="8"/>
      <c r="F203" s="8"/>
      <c r="G203" s="8"/>
      <c r="H203" s="8"/>
      <c r="I203" s="9"/>
      <c r="J203" s="10" t="s">
        <v>2</v>
      </c>
      <c r="M203" s="9"/>
    </row>
    <row r="204" ht="48.75" customHeight="1">
      <c r="A204" s="11" t="s">
        <v>3</v>
      </c>
      <c r="B204" s="11" t="s">
        <v>4</v>
      </c>
      <c r="C204" s="11" t="s">
        <v>5</v>
      </c>
      <c r="E204" s="9"/>
      <c r="F204" s="9"/>
      <c r="G204" s="12" t="s">
        <v>6</v>
      </c>
      <c r="H204" s="13" t="s">
        <v>197</v>
      </c>
      <c r="I204" s="14"/>
      <c r="J204" s="15">
        <v>1.0</v>
      </c>
      <c r="K204" s="15">
        <v>2.0</v>
      </c>
      <c r="L204" s="15">
        <v>3.0</v>
      </c>
      <c r="M204" s="12" t="s">
        <v>8</v>
      </c>
    </row>
    <row r="205" ht="48.75" customHeight="1">
      <c r="A205" s="63">
        <v>1.0</v>
      </c>
      <c r="B205" s="64" t="s">
        <v>145</v>
      </c>
      <c r="C205" s="65" t="s">
        <v>146</v>
      </c>
      <c r="D205" s="14"/>
      <c r="E205" s="66" t="s">
        <v>17</v>
      </c>
      <c r="F205" s="67">
        <v>0.7291666666666666</v>
      </c>
      <c r="G205" s="68">
        <v>1.0</v>
      </c>
      <c r="H205" s="69" t="s">
        <v>188</v>
      </c>
      <c r="I205" s="70" t="s">
        <v>153</v>
      </c>
      <c r="J205" s="71">
        <v>21.0</v>
      </c>
      <c r="K205" s="71">
        <v>16.0</v>
      </c>
      <c r="L205" s="71">
        <v>21.0</v>
      </c>
      <c r="M205" s="71">
        <v>2.0</v>
      </c>
    </row>
    <row r="206" ht="48.75" customHeight="1">
      <c r="A206" s="63">
        <v>2.0</v>
      </c>
      <c r="B206" s="64" t="s">
        <v>147</v>
      </c>
      <c r="C206" s="65" t="s">
        <v>148</v>
      </c>
      <c r="D206" s="14"/>
      <c r="E206" s="33"/>
      <c r="F206" s="33"/>
      <c r="G206" s="68">
        <v>0.0</v>
      </c>
      <c r="H206" s="33"/>
      <c r="I206" s="70" t="s">
        <v>143</v>
      </c>
      <c r="J206" s="71">
        <v>17.0</v>
      </c>
      <c r="K206" s="71">
        <v>21.0</v>
      </c>
      <c r="L206" s="71">
        <v>15.0</v>
      </c>
      <c r="M206" s="71">
        <v>1.0</v>
      </c>
    </row>
    <row r="207" ht="48.75" customHeight="1">
      <c r="A207" s="63">
        <v>3.0</v>
      </c>
      <c r="B207" s="64" t="s">
        <v>149</v>
      </c>
      <c r="C207" s="65" t="s">
        <v>150</v>
      </c>
      <c r="D207" s="14"/>
      <c r="E207" s="35" t="s">
        <v>17</v>
      </c>
      <c r="F207" s="84">
        <v>0.7638888888888888</v>
      </c>
      <c r="G207" s="77">
        <v>1.0</v>
      </c>
      <c r="H207" s="38" t="s">
        <v>189</v>
      </c>
      <c r="I207" s="64" t="s">
        <v>136</v>
      </c>
      <c r="J207" s="78">
        <v>21.0</v>
      </c>
      <c r="K207" s="78">
        <v>16.0</v>
      </c>
      <c r="L207" s="79">
        <v>21.0</v>
      </c>
      <c r="M207" s="78">
        <v>2.0</v>
      </c>
    </row>
    <row r="208" ht="48.75" customHeight="1">
      <c r="A208" s="63">
        <v>4.0</v>
      </c>
      <c r="B208" s="64" t="s">
        <v>151</v>
      </c>
      <c r="C208" s="65" t="s">
        <v>152</v>
      </c>
      <c r="D208" s="14"/>
      <c r="E208" s="33"/>
      <c r="F208" s="33"/>
      <c r="G208" s="77">
        <v>0.0</v>
      </c>
      <c r="H208" s="33"/>
      <c r="I208" s="64" t="s">
        <v>138</v>
      </c>
      <c r="J208" s="78">
        <v>19.0</v>
      </c>
      <c r="K208" s="78">
        <v>21.0</v>
      </c>
      <c r="L208" s="79">
        <v>19.0</v>
      </c>
      <c r="M208" s="78">
        <v>1.0</v>
      </c>
    </row>
    <row r="209" ht="48.75" customHeight="1">
      <c r="A209" s="63">
        <v>5.0</v>
      </c>
      <c r="B209" s="64" t="s">
        <v>153</v>
      </c>
      <c r="C209" s="65" t="s">
        <v>154</v>
      </c>
      <c r="D209" s="14"/>
      <c r="E209" s="66" t="s">
        <v>17</v>
      </c>
      <c r="F209" s="67">
        <v>0.7986111111111112</v>
      </c>
      <c r="G209" s="68">
        <v>1.0</v>
      </c>
      <c r="H209" s="69" t="s">
        <v>187</v>
      </c>
      <c r="I209" s="70" t="s">
        <v>149</v>
      </c>
      <c r="J209" s="71">
        <v>22.0</v>
      </c>
      <c r="K209" s="71">
        <v>16.0</v>
      </c>
      <c r="L209" s="71">
        <v>22.0</v>
      </c>
      <c r="M209" s="71">
        <v>2.0</v>
      </c>
    </row>
    <row r="210" ht="48.75" customHeight="1">
      <c r="A210" s="63">
        <v>6.0</v>
      </c>
      <c r="B210" s="64" t="s">
        <v>155</v>
      </c>
      <c r="C210" s="65" t="s">
        <v>156</v>
      </c>
      <c r="D210" s="14"/>
      <c r="E210" s="33"/>
      <c r="F210" s="33"/>
      <c r="G210" s="68">
        <v>0.0</v>
      </c>
      <c r="H210" s="33"/>
      <c r="I210" s="70" t="s">
        <v>139</v>
      </c>
      <c r="J210" s="71">
        <v>20.0</v>
      </c>
      <c r="K210" s="71">
        <v>21.0</v>
      </c>
      <c r="L210" s="71">
        <v>20.0</v>
      </c>
      <c r="M210" s="71">
        <v>1.0</v>
      </c>
    </row>
    <row r="211" ht="48.75" customHeight="1">
      <c r="A211" s="63">
        <v>7.0</v>
      </c>
      <c r="B211" s="64" t="s">
        <v>134</v>
      </c>
      <c r="C211" s="65" t="s">
        <v>135</v>
      </c>
      <c r="D211" s="14"/>
      <c r="E211" s="35" t="s">
        <v>17</v>
      </c>
      <c r="F211" s="84">
        <v>0.8333333333333334</v>
      </c>
      <c r="G211" s="77">
        <v>0.0</v>
      </c>
      <c r="H211" s="38" t="s">
        <v>128</v>
      </c>
      <c r="I211" s="64" t="s">
        <v>134</v>
      </c>
      <c r="J211" s="78">
        <v>18.0</v>
      </c>
      <c r="K211" s="78">
        <v>19.0</v>
      </c>
      <c r="L211" s="78">
        <v>21.0</v>
      </c>
      <c r="M211" s="78">
        <v>0.0</v>
      </c>
    </row>
    <row r="212" ht="48.75" customHeight="1">
      <c r="A212" s="63">
        <v>8.0</v>
      </c>
      <c r="B212" s="64" t="s">
        <v>136</v>
      </c>
      <c r="C212" s="65" t="s">
        <v>137</v>
      </c>
      <c r="D212" s="14"/>
      <c r="E212" s="33"/>
      <c r="F212" s="33"/>
      <c r="G212" s="77">
        <v>1.0</v>
      </c>
      <c r="H212" s="33"/>
      <c r="I212" s="64" t="s">
        <v>141</v>
      </c>
      <c r="J212" s="78">
        <v>21.0</v>
      </c>
      <c r="K212" s="78">
        <v>21.0</v>
      </c>
      <c r="L212" s="78">
        <v>23.0</v>
      </c>
      <c r="M212" s="78">
        <v>3.0</v>
      </c>
    </row>
    <row r="213" ht="48.75" customHeight="1">
      <c r="A213" s="63">
        <v>9.0</v>
      </c>
      <c r="B213" s="64" t="s">
        <v>138</v>
      </c>
      <c r="C213" s="65" t="s">
        <v>20</v>
      </c>
      <c r="D213" s="14"/>
      <c r="E213" s="66" t="s">
        <v>17</v>
      </c>
      <c r="F213" s="67">
        <v>0.8680555555555556</v>
      </c>
      <c r="G213" s="68">
        <v>0.0</v>
      </c>
      <c r="H213" s="69" t="s">
        <v>186</v>
      </c>
      <c r="I213" s="70" t="s">
        <v>147</v>
      </c>
      <c r="J213" s="71">
        <v>18.0</v>
      </c>
      <c r="K213" s="71">
        <v>21.0</v>
      </c>
      <c r="L213" s="71">
        <v>20.0</v>
      </c>
      <c r="M213" s="71">
        <v>1.0</v>
      </c>
    </row>
    <row r="214" ht="48.75" customHeight="1">
      <c r="A214" s="63">
        <v>10.0</v>
      </c>
      <c r="B214" s="64" t="s">
        <v>139</v>
      </c>
      <c r="C214" s="65" t="s">
        <v>140</v>
      </c>
      <c r="D214" s="14"/>
      <c r="E214" s="33"/>
      <c r="F214" s="33"/>
      <c r="G214" s="68">
        <v>1.0</v>
      </c>
      <c r="H214" s="33"/>
      <c r="I214" s="70" t="s">
        <v>155</v>
      </c>
      <c r="J214" s="71">
        <v>21.0</v>
      </c>
      <c r="K214" s="71">
        <v>16.0</v>
      </c>
      <c r="L214" s="71">
        <v>22.0</v>
      </c>
      <c r="M214" s="71">
        <v>2.0</v>
      </c>
    </row>
    <row r="215" ht="48.75" customHeight="1">
      <c r="A215" s="63">
        <v>11.0</v>
      </c>
      <c r="B215" s="64" t="s">
        <v>141</v>
      </c>
      <c r="C215" s="65" t="s">
        <v>142</v>
      </c>
      <c r="D215" s="14"/>
      <c r="E215" s="35" t="s">
        <v>17</v>
      </c>
      <c r="F215" s="84">
        <v>0.9027777777777778</v>
      </c>
      <c r="G215" s="77">
        <v>1.0</v>
      </c>
      <c r="H215" s="38" t="s">
        <v>198</v>
      </c>
      <c r="I215" s="64" t="s">
        <v>145</v>
      </c>
      <c r="J215" s="78">
        <v>14.0</v>
      </c>
      <c r="K215" s="78">
        <v>22.0</v>
      </c>
      <c r="L215" s="78">
        <v>21.0</v>
      </c>
      <c r="M215" s="78">
        <v>2.0</v>
      </c>
    </row>
    <row r="216" ht="48.75" customHeight="1">
      <c r="A216" s="63">
        <v>12.0</v>
      </c>
      <c r="B216" s="64" t="s">
        <v>143</v>
      </c>
      <c r="C216" s="65" t="s">
        <v>144</v>
      </c>
      <c r="D216" s="14"/>
      <c r="E216" s="33"/>
      <c r="F216" s="33"/>
      <c r="G216" s="77">
        <v>0.0</v>
      </c>
      <c r="H216" s="33"/>
      <c r="I216" s="64" t="s">
        <v>151</v>
      </c>
      <c r="J216" s="78">
        <v>21.0</v>
      </c>
      <c r="K216" s="78">
        <v>20.0</v>
      </c>
      <c r="L216" s="78">
        <v>18.0</v>
      </c>
      <c r="M216" s="78">
        <v>1.0</v>
      </c>
    </row>
    <row r="217" ht="48.75" customHeight="1">
      <c r="A217" s="8"/>
      <c r="B217" s="8"/>
      <c r="C217" s="8"/>
      <c r="D217" s="8"/>
      <c r="E217" s="8"/>
      <c r="F217" s="8"/>
      <c r="G217" s="8"/>
      <c r="H217" s="8"/>
      <c r="I217" s="9"/>
      <c r="J217" s="10" t="s">
        <v>2</v>
      </c>
      <c r="M217" s="9"/>
    </row>
    <row r="218" ht="48.75" customHeight="1">
      <c r="A218" s="11" t="s">
        <v>3</v>
      </c>
      <c r="B218" s="11" t="s">
        <v>4</v>
      </c>
      <c r="C218" s="11" t="s">
        <v>5</v>
      </c>
      <c r="E218" s="9"/>
      <c r="F218" s="9"/>
      <c r="G218" s="12" t="s">
        <v>6</v>
      </c>
      <c r="H218" s="13" t="s">
        <v>199</v>
      </c>
      <c r="I218" s="14"/>
      <c r="J218" s="15">
        <v>1.0</v>
      </c>
      <c r="K218" s="15">
        <v>2.0</v>
      </c>
      <c r="L218" s="15">
        <v>3.0</v>
      </c>
      <c r="M218" s="12" t="s">
        <v>8</v>
      </c>
    </row>
    <row r="219" ht="48.75" customHeight="1">
      <c r="A219" s="63">
        <v>1.0</v>
      </c>
      <c r="B219" s="64" t="s">
        <v>145</v>
      </c>
      <c r="C219" s="65" t="s">
        <v>146</v>
      </c>
      <c r="D219" s="14"/>
      <c r="E219" s="66" t="s">
        <v>17</v>
      </c>
      <c r="F219" s="67">
        <v>0.7291666666666666</v>
      </c>
      <c r="G219" s="68">
        <v>1.0</v>
      </c>
      <c r="H219" s="69" t="s">
        <v>98</v>
      </c>
      <c r="I219" s="70" t="s">
        <v>149</v>
      </c>
      <c r="J219" s="71">
        <v>21.0</v>
      </c>
      <c r="K219" s="71">
        <v>17.0</v>
      </c>
      <c r="L219" s="71">
        <v>23.0</v>
      </c>
      <c r="M219" s="71">
        <v>2.0</v>
      </c>
    </row>
    <row r="220" ht="48.75" customHeight="1">
      <c r="A220" s="63">
        <v>2.0</v>
      </c>
      <c r="B220" s="64" t="s">
        <v>147</v>
      </c>
      <c r="C220" s="65" t="s">
        <v>148</v>
      </c>
      <c r="D220" s="14"/>
      <c r="E220" s="33"/>
      <c r="F220" s="33"/>
      <c r="G220" s="68">
        <v>0.0</v>
      </c>
      <c r="H220" s="33"/>
      <c r="I220" s="70" t="s">
        <v>134</v>
      </c>
      <c r="J220" s="71">
        <v>17.0</v>
      </c>
      <c r="K220" s="71">
        <v>21.0</v>
      </c>
      <c r="L220" s="71">
        <v>21.0</v>
      </c>
      <c r="M220" s="71">
        <v>1.0</v>
      </c>
    </row>
    <row r="221" ht="48.75" customHeight="1">
      <c r="A221" s="63">
        <v>3.0</v>
      </c>
      <c r="B221" s="64" t="s">
        <v>149</v>
      </c>
      <c r="C221" s="65" t="s">
        <v>150</v>
      </c>
      <c r="D221" s="14"/>
      <c r="E221" s="35" t="s">
        <v>17</v>
      </c>
      <c r="F221" s="84">
        <v>0.7638888888888888</v>
      </c>
      <c r="G221" s="77">
        <v>1.0</v>
      </c>
      <c r="H221" s="38" t="s">
        <v>200</v>
      </c>
      <c r="I221" s="64" t="s">
        <v>136</v>
      </c>
      <c r="J221" s="78">
        <v>21.0</v>
      </c>
      <c r="K221" s="78">
        <v>21.0</v>
      </c>
      <c r="L221" s="79">
        <v>21.0</v>
      </c>
      <c r="M221" s="78">
        <v>2.0</v>
      </c>
    </row>
    <row r="222" ht="48.75" customHeight="1">
      <c r="A222" s="63">
        <v>4.0</v>
      </c>
      <c r="B222" s="64" t="s">
        <v>151</v>
      </c>
      <c r="C222" s="65" t="s">
        <v>152</v>
      </c>
      <c r="D222" s="14"/>
      <c r="E222" s="33"/>
      <c r="F222" s="33"/>
      <c r="G222" s="77">
        <v>0.0</v>
      </c>
      <c r="H222" s="33"/>
      <c r="I222" s="64" t="s">
        <v>141</v>
      </c>
      <c r="J222" s="78">
        <v>9.0</v>
      </c>
      <c r="K222" s="78">
        <v>23.0</v>
      </c>
      <c r="L222" s="79">
        <v>12.0</v>
      </c>
      <c r="M222" s="78">
        <v>1.0</v>
      </c>
    </row>
    <row r="223" ht="48.75" customHeight="1">
      <c r="A223" s="63">
        <v>5.0</v>
      </c>
      <c r="B223" s="64" t="s">
        <v>153</v>
      </c>
      <c r="C223" s="65" t="s">
        <v>154</v>
      </c>
      <c r="D223" s="14"/>
      <c r="E223" s="66" t="s">
        <v>17</v>
      </c>
      <c r="F223" s="67">
        <v>0.7986111111111112</v>
      </c>
      <c r="G223" s="68">
        <v>0.0</v>
      </c>
      <c r="H223" s="69" t="s">
        <v>133</v>
      </c>
      <c r="I223" s="70" t="s">
        <v>153</v>
      </c>
      <c r="J223" s="71">
        <v>16.0</v>
      </c>
      <c r="K223" s="71">
        <v>18.0</v>
      </c>
      <c r="L223" s="71">
        <v>17.0</v>
      </c>
      <c r="M223" s="71">
        <v>0.0</v>
      </c>
    </row>
    <row r="224" ht="48.75" customHeight="1">
      <c r="A224" s="63">
        <v>6.0</v>
      </c>
      <c r="B224" s="64" t="s">
        <v>155</v>
      </c>
      <c r="C224" s="65" t="s">
        <v>156</v>
      </c>
      <c r="D224" s="14"/>
      <c r="E224" s="33"/>
      <c r="F224" s="33"/>
      <c r="G224" s="68">
        <v>1.0</v>
      </c>
      <c r="H224" s="33"/>
      <c r="I224" s="70" t="s">
        <v>138</v>
      </c>
      <c r="J224" s="71">
        <v>21.0</v>
      </c>
      <c r="K224" s="71">
        <v>21.0</v>
      </c>
      <c r="L224" s="71">
        <v>21.0</v>
      </c>
      <c r="M224" s="71">
        <v>3.0</v>
      </c>
    </row>
    <row r="225" ht="48.75" customHeight="1">
      <c r="A225" s="63">
        <v>7.0</v>
      </c>
      <c r="B225" s="64" t="s">
        <v>134</v>
      </c>
      <c r="C225" s="65" t="s">
        <v>135</v>
      </c>
      <c r="D225" s="14"/>
      <c r="E225" s="35" t="s">
        <v>17</v>
      </c>
      <c r="F225" s="84">
        <v>0.8333333333333334</v>
      </c>
      <c r="G225" s="77">
        <v>1.0</v>
      </c>
      <c r="H225" s="38" t="s">
        <v>127</v>
      </c>
      <c r="I225" s="64" t="s">
        <v>147</v>
      </c>
      <c r="J225" s="78">
        <v>21.0</v>
      </c>
      <c r="K225" s="78">
        <v>21.0</v>
      </c>
      <c r="L225" s="78">
        <v>21.0</v>
      </c>
      <c r="M225" s="78">
        <v>3.0</v>
      </c>
    </row>
    <row r="226" ht="48.75" customHeight="1">
      <c r="A226" s="63">
        <v>8.0</v>
      </c>
      <c r="B226" s="64" t="s">
        <v>136</v>
      </c>
      <c r="C226" s="65" t="s">
        <v>137</v>
      </c>
      <c r="D226" s="14"/>
      <c r="E226" s="33"/>
      <c r="F226" s="33"/>
      <c r="G226" s="77">
        <v>0.0</v>
      </c>
      <c r="H226" s="33"/>
      <c r="I226" s="64" t="s">
        <v>139</v>
      </c>
      <c r="J226" s="78">
        <v>16.0</v>
      </c>
      <c r="K226" s="78">
        <v>14.0</v>
      </c>
      <c r="L226" s="78">
        <v>7.0</v>
      </c>
      <c r="M226" s="78">
        <v>0.0</v>
      </c>
    </row>
    <row r="227" ht="48.75" customHeight="1">
      <c r="A227" s="63">
        <v>9.0</v>
      </c>
      <c r="B227" s="64" t="s">
        <v>138</v>
      </c>
      <c r="C227" s="65" t="s">
        <v>20</v>
      </c>
      <c r="D227" s="14"/>
      <c r="E227" s="66" t="s">
        <v>17</v>
      </c>
      <c r="F227" s="67">
        <v>0.8680555555555556</v>
      </c>
      <c r="G227" s="68">
        <v>1.0</v>
      </c>
      <c r="H227" s="69" t="s">
        <v>201</v>
      </c>
      <c r="I227" s="70" t="s">
        <v>145</v>
      </c>
      <c r="J227" s="71">
        <v>19.0</v>
      </c>
      <c r="K227" s="71">
        <v>21.0</v>
      </c>
      <c r="L227" s="71">
        <v>21.0</v>
      </c>
      <c r="M227" s="71">
        <v>2.0</v>
      </c>
    </row>
    <row r="228" ht="48.75" customHeight="1">
      <c r="A228" s="63">
        <v>10.0</v>
      </c>
      <c r="B228" s="64" t="s">
        <v>139</v>
      </c>
      <c r="C228" s="65" t="s">
        <v>140</v>
      </c>
      <c r="D228" s="14"/>
      <c r="E228" s="33"/>
      <c r="F228" s="33"/>
      <c r="G228" s="68">
        <v>0.0</v>
      </c>
      <c r="H228" s="33"/>
      <c r="I228" s="70" t="s">
        <v>155</v>
      </c>
      <c r="J228" s="71">
        <v>21.0</v>
      </c>
      <c r="K228" s="71">
        <v>19.0</v>
      </c>
      <c r="L228" s="71">
        <v>19.0</v>
      </c>
      <c r="M228" s="71">
        <v>1.0</v>
      </c>
    </row>
    <row r="229" ht="48.75" customHeight="1">
      <c r="A229" s="63">
        <v>11.0</v>
      </c>
      <c r="B229" s="64" t="s">
        <v>141</v>
      </c>
      <c r="C229" s="65" t="s">
        <v>142</v>
      </c>
      <c r="D229" s="14"/>
      <c r="E229" s="35" t="s">
        <v>17</v>
      </c>
      <c r="F229" s="84">
        <v>0.9027777777777778</v>
      </c>
      <c r="G229" s="77">
        <v>1.0</v>
      </c>
      <c r="H229" s="38" t="s">
        <v>202</v>
      </c>
      <c r="I229" s="64" t="s">
        <v>151</v>
      </c>
      <c r="J229" s="78">
        <v>21.0</v>
      </c>
      <c r="K229" s="78">
        <v>21.0</v>
      </c>
      <c r="L229" s="78">
        <v>21.0</v>
      </c>
      <c r="M229" s="78">
        <v>3.0</v>
      </c>
    </row>
    <row r="230" ht="48.75" customHeight="1">
      <c r="A230" s="63">
        <v>12.0</v>
      </c>
      <c r="B230" s="64" t="s">
        <v>143</v>
      </c>
      <c r="C230" s="65" t="s">
        <v>144</v>
      </c>
      <c r="D230" s="14"/>
      <c r="E230" s="33"/>
      <c r="F230" s="33"/>
      <c r="G230" s="77">
        <v>0.0</v>
      </c>
      <c r="H230" s="33"/>
      <c r="I230" s="64" t="s">
        <v>143</v>
      </c>
      <c r="J230" s="78">
        <v>11.0</v>
      </c>
      <c r="K230" s="78">
        <v>19.0</v>
      </c>
      <c r="L230" s="78">
        <v>18.0</v>
      </c>
      <c r="M230" s="78">
        <v>0.0</v>
      </c>
      <c r="N230" s="47"/>
    </row>
    <row r="231" ht="48.75" customHeight="1">
      <c r="A231" s="8"/>
      <c r="B231" s="8"/>
      <c r="C231" s="8"/>
      <c r="D231" s="8"/>
      <c r="E231" s="8"/>
      <c r="F231" s="8"/>
      <c r="G231" s="8"/>
      <c r="H231" s="8"/>
      <c r="I231" s="9"/>
      <c r="J231" s="10" t="s">
        <v>2</v>
      </c>
      <c r="M231" s="9"/>
    </row>
    <row r="232" ht="48.75" customHeight="1">
      <c r="A232" s="11" t="s">
        <v>3</v>
      </c>
      <c r="B232" s="11" t="s">
        <v>4</v>
      </c>
      <c r="C232" s="11" t="s">
        <v>5</v>
      </c>
      <c r="E232" s="9"/>
      <c r="F232" s="9"/>
      <c r="G232" s="12" t="s">
        <v>6</v>
      </c>
      <c r="H232" s="13" t="s">
        <v>203</v>
      </c>
      <c r="I232" s="14"/>
      <c r="J232" s="15">
        <v>1.0</v>
      </c>
      <c r="K232" s="15">
        <v>2.0</v>
      </c>
      <c r="L232" s="15">
        <v>3.0</v>
      </c>
      <c r="M232" s="12" t="s">
        <v>8</v>
      </c>
    </row>
    <row r="233" ht="48.75" customHeight="1">
      <c r="A233" s="63">
        <v>1.0</v>
      </c>
      <c r="B233" s="64" t="s">
        <v>145</v>
      </c>
      <c r="C233" s="65" t="s">
        <v>146</v>
      </c>
      <c r="D233" s="14"/>
      <c r="E233" s="66" t="s">
        <v>17</v>
      </c>
      <c r="F233" s="67">
        <v>0.7291666666666666</v>
      </c>
      <c r="G233" s="68">
        <v>1.0</v>
      </c>
      <c r="H233" s="69" t="s">
        <v>204</v>
      </c>
      <c r="I233" s="70" t="s">
        <v>145</v>
      </c>
      <c r="J233" s="71">
        <v>21.0</v>
      </c>
      <c r="K233" s="71">
        <v>21.0</v>
      </c>
      <c r="L233" s="71">
        <v>21.0</v>
      </c>
      <c r="M233" s="71">
        <v>3.0</v>
      </c>
    </row>
    <row r="234" ht="48.75" customHeight="1">
      <c r="A234" s="63">
        <v>2.0</v>
      </c>
      <c r="B234" s="64" t="s">
        <v>147</v>
      </c>
      <c r="C234" s="65" t="s">
        <v>148</v>
      </c>
      <c r="D234" s="14"/>
      <c r="E234" s="33"/>
      <c r="F234" s="33"/>
      <c r="G234" s="68">
        <v>0.0</v>
      </c>
      <c r="H234" s="33"/>
      <c r="I234" s="70" t="s">
        <v>134</v>
      </c>
      <c r="J234" s="71">
        <v>19.0</v>
      </c>
      <c r="K234" s="71">
        <v>15.0</v>
      </c>
      <c r="L234" s="71">
        <v>6.0</v>
      </c>
      <c r="M234" s="71">
        <v>0.0</v>
      </c>
    </row>
    <row r="235" ht="48.75" customHeight="1">
      <c r="A235" s="63">
        <v>3.0</v>
      </c>
      <c r="B235" s="64" t="s">
        <v>149</v>
      </c>
      <c r="C235" s="65" t="s">
        <v>150</v>
      </c>
      <c r="D235" s="14"/>
      <c r="E235" s="35" t="s">
        <v>17</v>
      </c>
      <c r="F235" s="84">
        <v>0.7638888888888888</v>
      </c>
      <c r="G235" s="77">
        <v>1.0</v>
      </c>
      <c r="H235" s="38" t="s">
        <v>103</v>
      </c>
      <c r="I235" s="64" t="s">
        <v>155</v>
      </c>
      <c r="J235" s="78">
        <v>21.0</v>
      </c>
      <c r="K235" s="78">
        <v>21.0</v>
      </c>
      <c r="L235" s="79">
        <v>15.0</v>
      </c>
      <c r="M235" s="78">
        <v>2.0</v>
      </c>
    </row>
    <row r="236" ht="48.75" customHeight="1">
      <c r="A236" s="63">
        <v>4.0</v>
      </c>
      <c r="B236" s="64" t="s">
        <v>151</v>
      </c>
      <c r="C236" s="65" t="s">
        <v>152</v>
      </c>
      <c r="D236" s="14"/>
      <c r="E236" s="33"/>
      <c r="F236" s="33"/>
      <c r="G236" s="77">
        <v>0.0</v>
      </c>
      <c r="H236" s="33"/>
      <c r="I236" s="64" t="s">
        <v>138</v>
      </c>
      <c r="J236" s="78">
        <v>15.0</v>
      </c>
      <c r="K236" s="78">
        <v>17.0</v>
      </c>
      <c r="L236" s="79">
        <v>21.0</v>
      </c>
      <c r="M236" s="78">
        <v>1.0</v>
      </c>
    </row>
    <row r="237" ht="48.75" customHeight="1">
      <c r="A237" s="63">
        <v>5.0</v>
      </c>
      <c r="B237" s="64" t="s">
        <v>153</v>
      </c>
      <c r="C237" s="65" t="s">
        <v>154</v>
      </c>
      <c r="D237" s="14"/>
      <c r="E237" s="66" t="s">
        <v>17</v>
      </c>
      <c r="F237" s="67">
        <v>0.7986111111111112</v>
      </c>
      <c r="G237" s="68">
        <v>1.0</v>
      </c>
      <c r="H237" s="69" t="s">
        <v>159</v>
      </c>
      <c r="I237" s="70" t="s">
        <v>151</v>
      </c>
      <c r="J237" s="71">
        <v>21.0</v>
      </c>
      <c r="K237" s="71">
        <v>21.0</v>
      </c>
      <c r="L237" s="71">
        <v>21.0</v>
      </c>
      <c r="M237" s="71">
        <v>3.0</v>
      </c>
    </row>
    <row r="238" ht="48.75" customHeight="1">
      <c r="A238" s="63">
        <v>6.0</v>
      </c>
      <c r="B238" s="64" t="s">
        <v>155</v>
      </c>
      <c r="C238" s="65" t="s">
        <v>156</v>
      </c>
      <c r="D238" s="14"/>
      <c r="E238" s="33"/>
      <c r="F238" s="33"/>
      <c r="G238" s="68">
        <v>0.0</v>
      </c>
      <c r="H238" s="33"/>
      <c r="I238" s="70" t="s">
        <v>141</v>
      </c>
      <c r="J238" s="71">
        <v>8.0</v>
      </c>
      <c r="K238" s="71">
        <v>15.0</v>
      </c>
      <c r="L238" s="71">
        <v>8.0</v>
      </c>
      <c r="M238" s="71">
        <v>0.0</v>
      </c>
    </row>
    <row r="239" ht="48.75" customHeight="1">
      <c r="A239" s="63">
        <v>7.0</v>
      </c>
      <c r="B239" s="64" t="s">
        <v>134</v>
      </c>
      <c r="C239" s="65" t="s">
        <v>135</v>
      </c>
      <c r="D239" s="14"/>
      <c r="E239" s="35" t="s">
        <v>17</v>
      </c>
      <c r="F239" s="84">
        <v>0.8333333333333334</v>
      </c>
      <c r="G239" s="77">
        <v>1.0</v>
      </c>
      <c r="H239" s="38" t="s">
        <v>125</v>
      </c>
      <c r="I239" s="64" t="s">
        <v>147</v>
      </c>
      <c r="J239" s="78">
        <v>21.0</v>
      </c>
      <c r="K239" s="78">
        <v>21.0</v>
      </c>
      <c r="L239" s="78">
        <v>21.0</v>
      </c>
      <c r="M239" s="78">
        <v>3.0</v>
      </c>
    </row>
    <row r="240" ht="48.75" customHeight="1">
      <c r="A240" s="63">
        <v>8.0</v>
      </c>
      <c r="B240" s="64" t="s">
        <v>136</v>
      </c>
      <c r="C240" s="65" t="s">
        <v>137</v>
      </c>
      <c r="D240" s="14"/>
      <c r="E240" s="33"/>
      <c r="F240" s="33"/>
      <c r="G240" s="77">
        <v>0.0</v>
      </c>
      <c r="H240" s="33"/>
      <c r="I240" s="64" t="s">
        <v>136</v>
      </c>
      <c r="J240" s="78">
        <v>14.0</v>
      </c>
      <c r="K240" s="78">
        <v>19.0</v>
      </c>
      <c r="L240" s="78">
        <v>12.0</v>
      </c>
      <c r="M240" s="78">
        <v>0.0</v>
      </c>
    </row>
    <row r="241" ht="48.75" customHeight="1">
      <c r="A241" s="63">
        <v>9.0</v>
      </c>
      <c r="B241" s="64" t="s">
        <v>138</v>
      </c>
      <c r="C241" s="65" t="s">
        <v>20</v>
      </c>
      <c r="D241" s="14"/>
      <c r="E241" s="66" t="s">
        <v>17</v>
      </c>
      <c r="F241" s="67">
        <v>0.8680555555555556</v>
      </c>
      <c r="G241" s="68">
        <v>0.0</v>
      </c>
      <c r="H241" s="69" t="s">
        <v>158</v>
      </c>
      <c r="I241" s="70" t="s">
        <v>153</v>
      </c>
      <c r="J241" s="71">
        <v>11.0</v>
      </c>
      <c r="K241" s="71">
        <v>16.0</v>
      </c>
      <c r="L241" s="71">
        <v>21.0</v>
      </c>
      <c r="M241" s="71">
        <v>1.0</v>
      </c>
    </row>
    <row r="242" ht="48.75" customHeight="1">
      <c r="A242" s="63">
        <v>10.0</v>
      </c>
      <c r="B242" s="64" t="s">
        <v>139</v>
      </c>
      <c r="C242" s="65" t="s">
        <v>140</v>
      </c>
      <c r="D242" s="14"/>
      <c r="E242" s="33"/>
      <c r="F242" s="33"/>
      <c r="G242" s="68">
        <v>1.0</v>
      </c>
      <c r="H242" s="33"/>
      <c r="I242" s="70" t="s">
        <v>139</v>
      </c>
      <c r="J242" s="71">
        <v>21.0</v>
      </c>
      <c r="K242" s="71">
        <v>21.0</v>
      </c>
      <c r="L242" s="71">
        <v>19.0</v>
      </c>
      <c r="M242" s="71">
        <v>2.0</v>
      </c>
    </row>
    <row r="243" ht="48.75" customHeight="1">
      <c r="A243" s="63">
        <v>11.0</v>
      </c>
      <c r="B243" s="64" t="s">
        <v>141</v>
      </c>
      <c r="C243" s="65" t="s">
        <v>142</v>
      </c>
      <c r="D243" s="14"/>
      <c r="E243" s="35" t="s">
        <v>17</v>
      </c>
      <c r="F243" s="84">
        <v>0.9027777777777778</v>
      </c>
      <c r="G243" s="77">
        <v>0.0</v>
      </c>
      <c r="H243" s="38" t="s">
        <v>181</v>
      </c>
      <c r="I243" s="64" t="s">
        <v>149</v>
      </c>
      <c r="J243" s="78">
        <v>0.0</v>
      </c>
      <c r="K243" s="78">
        <v>0.0</v>
      </c>
      <c r="L243" s="78">
        <v>0.0</v>
      </c>
      <c r="M243" s="78">
        <v>0.0</v>
      </c>
    </row>
    <row r="244" ht="48.75" customHeight="1">
      <c r="A244" s="63">
        <v>12.0</v>
      </c>
      <c r="B244" s="64" t="s">
        <v>143</v>
      </c>
      <c r="C244" s="65" t="s">
        <v>144</v>
      </c>
      <c r="D244" s="14"/>
      <c r="E244" s="33"/>
      <c r="F244" s="33"/>
      <c r="G244" s="77">
        <v>1.0</v>
      </c>
      <c r="H244" s="33"/>
      <c r="I244" s="64" t="s">
        <v>143</v>
      </c>
      <c r="J244" s="78">
        <v>21.0</v>
      </c>
      <c r="K244" s="78">
        <v>21.0</v>
      </c>
      <c r="L244" s="78">
        <v>21.0</v>
      </c>
      <c r="M244" s="78">
        <v>3.0</v>
      </c>
    </row>
    <row r="245" ht="48.75" customHeight="1">
      <c r="A245" s="8"/>
      <c r="B245" s="8"/>
      <c r="C245" s="8"/>
      <c r="D245" s="8"/>
      <c r="E245" s="8"/>
      <c r="F245" s="8"/>
      <c r="G245" s="8"/>
      <c r="H245" s="8"/>
      <c r="I245" s="9"/>
      <c r="J245" s="10" t="s">
        <v>2</v>
      </c>
      <c r="M245" s="9"/>
    </row>
    <row r="246" ht="48.75" customHeight="1">
      <c r="A246" s="11" t="s">
        <v>3</v>
      </c>
      <c r="B246" s="11" t="s">
        <v>4</v>
      </c>
      <c r="C246" s="11" t="s">
        <v>5</v>
      </c>
      <c r="E246" s="9"/>
      <c r="F246" s="9"/>
      <c r="G246" s="12" t="s">
        <v>6</v>
      </c>
      <c r="H246" s="13" t="s">
        <v>205</v>
      </c>
      <c r="I246" s="14"/>
      <c r="J246" s="15">
        <v>1.0</v>
      </c>
      <c r="K246" s="15">
        <v>2.0</v>
      </c>
      <c r="L246" s="15">
        <v>3.0</v>
      </c>
      <c r="M246" s="12" t="s">
        <v>8</v>
      </c>
    </row>
    <row r="247" ht="48.75" customHeight="1">
      <c r="A247" s="63">
        <v>1.0</v>
      </c>
      <c r="B247" s="64" t="s">
        <v>145</v>
      </c>
      <c r="C247" s="65" t="s">
        <v>146</v>
      </c>
      <c r="D247" s="14"/>
      <c r="E247" s="22" t="s">
        <v>17</v>
      </c>
      <c r="F247" s="81">
        <v>0.7291666666666666</v>
      </c>
      <c r="G247" s="85"/>
      <c r="H247" s="25"/>
      <c r="I247" s="61"/>
      <c r="J247" s="83"/>
      <c r="K247" s="83"/>
      <c r="L247" s="83"/>
      <c r="M247" s="83"/>
    </row>
    <row r="248" ht="48.75" customHeight="1">
      <c r="A248" s="63">
        <v>2.0</v>
      </c>
      <c r="B248" s="64" t="s">
        <v>147</v>
      </c>
      <c r="C248" s="65" t="s">
        <v>148</v>
      </c>
      <c r="D248" s="14"/>
      <c r="E248" s="33"/>
      <c r="F248" s="33"/>
      <c r="G248" s="85"/>
      <c r="H248" s="33"/>
      <c r="I248" s="61"/>
      <c r="J248" s="83"/>
      <c r="K248" s="83"/>
      <c r="L248" s="83"/>
      <c r="M248" s="83"/>
    </row>
    <row r="249" ht="48.75" customHeight="1">
      <c r="A249" s="63">
        <v>3.0</v>
      </c>
      <c r="B249" s="64" t="s">
        <v>149</v>
      </c>
      <c r="C249" s="65" t="s">
        <v>150</v>
      </c>
      <c r="D249" s="14"/>
      <c r="E249" s="35" t="s">
        <v>17</v>
      </c>
      <c r="F249" s="84">
        <v>0.7638888888888888</v>
      </c>
      <c r="G249" s="86"/>
      <c r="H249" s="38"/>
      <c r="I249" s="64"/>
      <c r="J249" s="78"/>
      <c r="K249" s="78"/>
      <c r="L249" s="79"/>
      <c r="M249" s="78"/>
    </row>
    <row r="250" ht="48.75" customHeight="1">
      <c r="A250" s="63">
        <v>4.0</v>
      </c>
      <c r="B250" s="64" t="s">
        <v>151</v>
      </c>
      <c r="C250" s="65" t="s">
        <v>152</v>
      </c>
      <c r="D250" s="14"/>
      <c r="E250" s="33"/>
      <c r="F250" s="33"/>
      <c r="G250" s="86"/>
      <c r="H250" s="33"/>
      <c r="I250" s="64"/>
      <c r="J250" s="78"/>
      <c r="K250" s="78"/>
      <c r="L250" s="79"/>
      <c r="M250" s="78"/>
    </row>
    <row r="251" ht="48.75" customHeight="1">
      <c r="A251" s="63">
        <v>5.0</v>
      </c>
      <c r="B251" s="64" t="s">
        <v>153</v>
      </c>
      <c r="C251" s="65" t="s">
        <v>154</v>
      </c>
      <c r="D251" s="14"/>
      <c r="E251" s="22" t="s">
        <v>17</v>
      </c>
      <c r="F251" s="81">
        <v>0.7986111111111112</v>
      </c>
      <c r="G251" s="85"/>
      <c r="H251" s="87"/>
      <c r="I251" s="61"/>
      <c r="J251" s="83"/>
      <c r="K251" s="83"/>
      <c r="L251" s="83"/>
      <c r="M251" s="83"/>
    </row>
    <row r="252" ht="48.75" customHeight="1">
      <c r="A252" s="63">
        <v>6.0</v>
      </c>
      <c r="B252" s="64" t="s">
        <v>155</v>
      </c>
      <c r="C252" s="65" t="s">
        <v>156</v>
      </c>
      <c r="D252" s="14"/>
      <c r="E252" s="33"/>
      <c r="F252" s="33"/>
      <c r="G252" s="85"/>
      <c r="H252" s="33"/>
      <c r="I252" s="61"/>
      <c r="J252" s="83"/>
      <c r="K252" s="83"/>
      <c r="L252" s="83"/>
      <c r="M252" s="83"/>
    </row>
    <row r="253" ht="48.75" customHeight="1">
      <c r="A253" s="63">
        <v>7.0</v>
      </c>
      <c r="B253" s="64" t="s">
        <v>134</v>
      </c>
      <c r="C253" s="65" t="s">
        <v>135</v>
      </c>
      <c r="D253" s="14"/>
      <c r="E253" s="35" t="s">
        <v>17</v>
      </c>
      <c r="F253" s="84">
        <v>0.8333333333333334</v>
      </c>
      <c r="G253" s="86"/>
      <c r="H253" s="38"/>
      <c r="I253" s="64"/>
      <c r="J253" s="78"/>
      <c r="K253" s="78"/>
      <c r="L253" s="78"/>
      <c r="M253" s="78"/>
    </row>
    <row r="254" ht="48.75" customHeight="1">
      <c r="A254" s="63">
        <v>8.0</v>
      </c>
      <c r="B254" s="64" t="s">
        <v>136</v>
      </c>
      <c r="C254" s="65" t="s">
        <v>137</v>
      </c>
      <c r="D254" s="14"/>
      <c r="E254" s="33"/>
      <c r="F254" s="33"/>
      <c r="G254" s="86"/>
      <c r="H254" s="33"/>
      <c r="I254" s="64"/>
      <c r="J254" s="78"/>
      <c r="K254" s="78"/>
      <c r="L254" s="78"/>
      <c r="M254" s="78"/>
    </row>
    <row r="255" ht="48.75" customHeight="1">
      <c r="A255" s="63">
        <v>9.0</v>
      </c>
      <c r="B255" s="64" t="s">
        <v>138</v>
      </c>
      <c r="C255" s="65" t="s">
        <v>20</v>
      </c>
      <c r="D255" s="14"/>
      <c r="E255" s="22" t="s">
        <v>17</v>
      </c>
      <c r="F255" s="81">
        <v>0.8680555555555556</v>
      </c>
      <c r="G255" s="85"/>
      <c r="H255" s="25"/>
      <c r="I255" s="61"/>
      <c r="J255" s="83"/>
      <c r="K255" s="83"/>
      <c r="L255" s="83"/>
      <c r="M255" s="83"/>
    </row>
    <row r="256" ht="48.75" customHeight="1">
      <c r="A256" s="63">
        <v>10.0</v>
      </c>
      <c r="B256" s="64" t="s">
        <v>139</v>
      </c>
      <c r="C256" s="65" t="s">
        <v>140</v>
      </c>
      <c r="D256" s="14"/>
      <c r="E256" s="33"/>
      <c r="F256" s="33"/>
      <c r="G256" s="85"/>
      <c r="H256" s="33"/>
      <c r="I256" s="61"/>
      <c r="J256" s="83"/>
      <c r="K256" s="83"/>
      <c r="L256" s="83"/>
      <c r="M256" s="83"/>
    </row>
    <row r="257" ht="48.75" customHeight="1">
      <c r="A257" s="63">
        <v>11.0</v>
      </c>
      <c r="B257" s="64" t="s">
        <v>141</v>
      </c>
      <c r="C257" s="65" t="s">
        <v>142</v>
      </c>
      <c r="D257" s="14"/>
      <c r="E257" s="35" t="s">
        <v>17</v>
      </c>
      <c r="F257" s="84">
        <v>0.9027777777777778</v>
      </c>
      <c r="G257" s="86"/>
      <c r="H257" s="38"/>
      <c r="I257" s="64"/>
      <c r="J257" s="78"/>
      <c r="K257" s="78"/>
      <c r="L257" s="78"/>
      <c r="M257" s="78"/>
    </row>
    <row r="258" ht="48.75" customHeight="1">
      <c r="A258" s="63">
        <v>12.0</v>
      </c>
      <c r="B258" s="64" t="s">
        <v>143</v>
      </c>
      <c r="C258" s="65" t="s">
        <v>144</v>
      </c>
      <c r="D258" s="14"/>
      <c r="E258" s="33"/>
      <c r="F258" s="33"/>
      <c r="G258" s="86"/>
      <c r="H258" s="33"/>
      <c r="I258" s="64"/>
      <c r="J258" s="78"/>
      <c r="K258" s="78"/>
      <c r="L258" s="78"/>
      <c r="M258" s="78"/>
    </row>
    <row r="259" ht="48.75" customHeight="1">
      <c r="A259" s="8"/>
      <c r="B259" s="8"/>
      <c r="C259" s="8"/>
      <c r="D259" s="8"/>
      <c r="E259" s="8"/>
      <c r="F259" s="8"/>
      <c r="G259" s="8"/>
      <c r="H259" s="8"/>
      <c r="I259" s="9"/>
      <c r="J259" s="10" t="s">
        <v>2</v>
      </c>
      <c r="M259" s="9"/>
    </row>
    <row r="260" ht="48.75" customHeight="1">
      <c r="A260" s="11" t="s">
        <v>3</v>
      </c>
      <c r="B260" s="11" t="s">
        <v>4</v>
      </c>
      <c r="C260" s="11" t="s">
        <v>5</v>
      </c>
      <c r="E260" s="9"/>
      <c r="F260" s="9"/>
      <c r="G260" s="12" t="s">
        <v>6</v>
      </c>
      <c r="H260" s="13" t="s">
        <v>205</v>
      </c>
      <c r="I260" s="14"/>
      <c r="J260" s="15">
        <v>1.0</v>
      </c>
      <c r="K260" s="15">
        <v>2.0</v>
      </c>
      <c r="L260" s="15">
        <v>3.0</v>
      </c>
      <c r="M260" s="12" t="s">
        <v>8</v>
      </c>
    </row>
    <row r="261" ht="48.75" customHeight="1">
      <c r="A261" s="63">
        <v>1.0</v>
      </c>
      <c r="B261" s="64" t="s">
        <v>145</v>
      </c>
      <c r="C261" s="65" t="s">
        <v>146</v>
      </c>
      <c r="D261" s="14"/>
      <c r="E261" s="22" t="s">
        <v>17</v>
      </c>
      <c r="F261" s="81">
        <v>0.7291666666666666</v>
      </c>
      <c r="G261" s="85"/>
      <c r="H261" s="25"/>
      <c r="I261" s="61"/>
      <c r="J261" s="83"/>
      <c r="K261" s="83"/>
      <c r="L261" s="83"/>
      <c r="M261" s="83"/>
    </row>
    <row r="262" ht="48.75" customHeight="1">
      <c r="A262" s="63">
        <v>2.0</v>
      </c>
      <c r="B262" s="64" t="s">
        <v>147</v>
      </c>
      <c r="C262" s="65" t="s">
        <v>148</v>
      </c>
      <c r="D262" s="14"/>
      <c r="E262" s="33"/>
      <c r="F262" s="33"/>
      <c r="G262" s="85"/>
      <c r="H262" s="33"/>
      <c r="I262" s="61"/>
      <c r="J262" s="83"/>
      <c r="K262" s="83"/>
      <c r="L262" s="83"/>
      <c r="M262" s="83"/>
    </row>
    <row r="263" ht="48.75" customHeight="1">
      <c r="A263" s="63">
        <v>3.0</v>
      </c>
      <c r="B263" s="64" t="s">
        <v>149</v>
      </c>
      <c r="C263" s="65" t="s">
        <v>150</v>
      </c>
      <c r="D263" s="14"/>
      <c r="E263" s="35" t="s">
        <v>17</v>
      </c>
      <c r="F263" s="84">
        <v>0.7638888888888888</v>
      </c>
      <c r="G263" s="86"/>
      <c r="H263" s="38"/>
      <c r="I263" s="64"/>
      <c r="J263" s="78"/>
      <c r="K263" s="78"/>
      <c r="L263" s="79"/>
      <c r="M263" s="78"/>
    </row>
    <row r="264" ht="48.75" customHeight="1">
      <c r="A264" s="63">
        <v>4.0</v>
      </c>
      <c r="B264" s="64" t="s">
        <v>151</v>
      </c>
      <c r="C264" s="65" t="s">
        <v>152</v>
      </c>
      <c r="D264" s="14"/>
      <c r="E264" s="33"/>
      <c r="F264" s="33"/>
      <c r="G264" s="86"/>
      <c r="H264" s="33"/>
      <c r="I264" s="64"/>
      <c r="J264" s="78"/>
      <c r="K264" s="78"/>
      <c r="L264" s="79"/>
      <c r="M264" s="78"/>
    </row>
    <row r="265" ht="48.75" customHeight="1">
      <c r="A265" s="63">
        <v>5.0</v>
      </c>
      <c r="B265" s="64" t="s">
        <v>153</v>
      </c>
      <c r="C265" s="65" t="s">
        <v>154</v>
      </c>
      <c r="D265" s="14"/>
      <c r="E265" s="22" t="s">
        <v>17</v>
      </c>
      <c r="F265" s="81">
        <v>0.7986111111111112</v>
      </c>
      <c r="G265" s="85"/>
      <c r="H265" s="87"/>
      <c r="I265" s="61"/>
      <c r="J265" s="83"/>
      <c r="K265" s="83"/>
      <c r="L265" s="83"/>
      <c r="M265" s="83"/>
    </row>
    <row r="266" ht="48.75" customHeight="1">
      <c r="A266" s="63">
        <v>6.0</v>
      </c>
      <c r="B266" s="64" t="s">
        <v>155</v>
      </c>
      <c r="C266" s="65" t="s">
        <v>156</v>
      </c>
      <c r="D266" s="14"/>
      <c r="E266" s="33"/>
      <c r="F266" s="33"/>
      <c r="G266" s="85"/>
      <c r="H266" s="33"/>
      <c r="I266" s="61"/>
      <c r="J266" s="83"/>
      <c r="K266" s="83"/>
      <c r="L266" s="83"/>
      <c r="M266" s="83"/>
    </row>
    <row r="267" ht="48.75" customHeight="1">
      <c r="A267" s="63">
        <v>7.0</v>
      </c>
      <c r="B267" s="64" t="s">
        <v>134</v>
      </c>
      <c r="C267" s="65" t="s">
        <v>135</v>
      </c>
      <c r="D267" s="14"/>
      <c r="E267" s="35" t="s">
        <v>17</v>
      </c>
      <c r="F267" s="84">
        <v>0.8333333333333334</v>
      </c>
      <c r="G267" s="86"/>
      <c r="H267" s="38"/>
      <c r="I267" s="64"/>
      <c r="J267" s="78"/>
      <c r="K267" s="78"/>
      <c r="L267" s="78"/>
      <c r="M267" s="78"/>
    </row>
    <row r="268" ht="48.75" customHeight="1">
      <c r="A268" s="63">
        <v>8.0</v>
      </c>
      <c r="B268" s="64" t="s">
        <v>136</v>
      </c>
      <c r="C268" s="65" t="s">
        <v>137</v>
      </c>
      <c r="D268" s="14"/>
      <c r="E268" s="33"/>
      <c r="F268" s="33"/>
      <c r="G268" s="86"/>
      <c r="H268" s="33"/>
      <c r="I268" s="64"/>
      <c r="J268" s="78"/>
      <c r="K268" s="78"/>
      <c r="L268" s="78"/>
      <c r="M268" s="78"/>
    </row>
    <row r="269" ht="48.75" customHeight="1">
      <c r="A269" s="63">
        <v>9.0</v>
      </c>
      <c r="B269" s="64" t="s">
        <v>138</v>
      </c>
      <c r="C269" s="65" t="s">
        <v>20</v>
      </c>
      <c r="D269" s="14"/>
      <c r="E269" s="22" t="s">
        <v>17</v>
      </c>
      <c r="F269" s="81">
        <v>0.8680555555555556</v>
      </c>
      <c r="G269" s="85"/>
      <c r="H269" s="25"/>
      <c r="I269" s="61"/>
      <c r="J269" s="83"/>
      <c r="K269" s="83"/>
      <c r="L269" s="83"/>
      <c r="M269" s="83"/>
    </row>
    <row r="270" ht="48.75" customHeight="1">
      <c r="A270" s="63">
        <v>10.0</v>
      </c>
      <c r="B270" s="64" t="s">
        <v>139</v>
      </c>
      <c r="C270" s="65" t="s">
        <v>140</v>
      </c>
      <c r="D270" s="14"/>
      <c r="E270" s="33"/>
      <c r="F270" s="33"/>
      <c r="G270" s="85"/>
      <c r="H270" s="33"/>
      <c r="I270" s="61"/>
      <c r="J270" s="83"/>
      <c r="K270" s="83"/>
      <c r="L270" s="83"/>
      <c r="M270" s="83"/>
    </row>
    <row r="271" ht="48.75" customHeight="1">
      <c r="A271" s="63">
        <v>11.0</v>
      </c>
      <c r="B271" s="64" t="s">
        <v>141</v>
      </c>
      <c r="C271" s="65" t="s">
        <v>142</v>
      </c>
      <c r="D271" s="14"/>
      <c r="E271" s="35" t="s">
        <v>17</v>
      </c>
      <c r="F271" s="84">
        <v>0.9027777777777778</v>
      </c>
      <c r="G271" s="86"/>
      <c r="H271" s="38"/>
      <c r="I271" s="64"/>
      <c r="J271" s="78"/>
      <c r="K271" s="78"/>
      <c r="L271" s="78"/>
      <c r="M271" s="78"/>
    </row>
    <row r="272" ht="48.75" customHeight="1">
      <c r="A272" s="63">
        <v>12.0</v>
      </c>
      <c r="B272" s="64" t="s">
        <v>143</v>
      </c>
      <c r="C272" s="65" t="s">
        <v>144</v>
      </c>
      <c r="D272" s="14"/>
      <c r="E272" s="33"/>
      <c r="F272" s="33"/>
      <c r="G272" s="86"/>
      <c r="H272" s="33"/>
      <c r="I272" s="64"/>
      <c r="J272" s="78"/>
      <c r="K272" s="78"/>
      <c r="L272" s="78"/>
      <c r="M272" s="78"/>
    </row>
    <row r="273" ht="48.75" customHeight="1">
      <c r="A273" s="8"/>
      <c r="B273" s="8"/>
      <c r="C273" s="8"/>
      <c r="D273" s="8"/>
      <c r="E273" s="8"/>
      <c r="F273" s="8"/>
      <c r="G273" s="8"/>
      <c r="H273" s="8"/>
      <c r="I273" s="9"/>
      <c r="J273" s="10" t="s">
        <v>2</v>
      </c>
      <c r="M273" s="9"/>
    </row>
    <row r="274" ht="48.75" customHeight="1">
      <c r="A274" s="11" t="s">
        <v>3</v>
      </c>
      <c r="B274" s="11" t="s">
        <v>4</v>
      </c>
      <c r="C274" s="11" t="s">
        <v>5</v>
      </c>
      <c r="E274" s="9"/>
      <c r="F274" s="9"/>
      <c r="G274" s="12" t="s">
        <v>6</v>
      </c>
      <c r="H274" s="13" t="s">
        <v>205</v>
      </c>
      <c r="I274" s="14"/>
      <c r="J274" s="15">
        <v>1.0</v>
      </c>
      <c r="K274" s="15">
        <v>2.0</v>
      </c>
      <c r="L274" s="15">
        <v>3.0</v>
      </c>
      <c r="M274" s="12" t="s">
        <v>8</v>
      </c>
    </row>
    <row r="275" ht="48.75" customHeight="1">
      <c r="A275" s="63">
        <v>1.0</v>
      </c>
      <c r="B275" s="64" t="s">
        <v>145</v>
      </c>
      <c r="C275" s="65" t="s">
        <v>146</v>
      </c>
      <c r="D275" s="14"/>
      <c r="E275" s="22" t="s">
        <v>17</v>
      </c>
      <c r="F275" s="81">
        <v>0.7291666666666666</v>
      </c>
      <c r="G275" s="85"/>
      <c r="H275" s="25"/>
      <c r="I275" s="61"/>
      <c r="J275" s="83"/>
      <c r="K275" s="83"/>
      <c r="L275" s="83"/>
      <c r="M275" s="83"/>
    </row>
    <row r="276" ht="48.75" customHeight="1">
      <c r="A276" s="63">
        <v>2.0</v>
      </c>
      <c r="B276" s="64" t="s">
        <v>147</v>
      </c>
      <c r="C276" s="65" t="s">
        <v>148</v>
      </c>
      <c r="D276" s="14"/>
      <c r="E276" s="33"/>
      <c r="F276" s="33"/>
      <c r="G276" s="85"/>
      <c r="H276" s="33"/>
      <c r="I276" s="61"/>
      <c r="J276" s="83"/>
      <c r="K276" s="83"/>
      <c r="L276" s="83"/>
      <c r="M276" s="83"/>
    </row>
    <row r="277" ht="48.75" customHeight="1">
      <c r="A277" s="63">
        <v>3.0</v>
      </c>
      <c r="B277" s="64" t="s">
        <v>149</v>
      </c>
      <c r="C277" s="65" t="s">
        <v>150</v>
      </c>
      <c r="D277" s="14"/>
      <c r="E277" s="35" t="s">
        <v>17</v>
      </c>
      <c r="F277" s="84">
        <v>0.7638888888888888</v>
      </c>
      <c r="G277" s="86"/>
      <c r="H277" s="38"/>
      <c r="I277" s="64"/>
      <c r="J277" s="78"/>
      <c r="K277" s="78"/>
      <c r="L277" s="79"/>
      <c r="M277" s="78"/>
    </row>
    <row r="278" ht="48.75" customHeight="1">
      <c r="A278" s="63">
        <v>4.0</v>
      </c>
      <c r="B278" s="64" t="s">
        <v>151</v>
      </c>
      <c r="C278" s="65" t="s">
        <v>152</v>
      </c>
      <c r="D278" s="14"/>
      <c r="E278" s="33"/>
      <c r="F278" s="33"/>
      <c r="G278" s="86"/>
      <c r="H278" s="33"/>
      <c r="I278" s="64"/>
      <c r="J278" s="78"/>
      <c r="K278" s="78"/>
      <c r="L278" s="79"/>
      <c r="M278" s="78"/>
    </row>
    <row r="279" ht="48.75" customHeight="1">
      <c r="A279" s="63">
        <v>5.0</v>
      </c>
      <c r="B279" s="64" t="s">
        <v>153</v>
      </c>
      <c r="C279" s="65" t="s">
        <v>154</v>
      </c>
      <c r="D279" s="14"/>
      <c r="E279" s="22" t="s">
        <v>17</v>
      </c>
      <c r="F279" s="81">
        <v>0.7986111111111112</v>
      </c>
      <c r="G279" s="85"/>
      <c r="H279" s="87"/>
      <c r="I279" s="61"/>
      <c r="J279" s="83"/>
      <c r="K279" s="83"/>
      <c r="L279" s="83"/>
      <c r="M279" s="83"/>
    </row>
    <row r="280" ht="48.75" customHeight="1">
      <c r="A280" s="63">
        <v>6.0</v>
      </c>
      <c r="B280" s="64" t="s">
        <v>155</v>
      </c>
      <c r="C280" s="65" t="s">
        <v>156</v>
      </c>
      <c r="D280" s="14"/>
      <c r="E280" s="33"/>
      <c r="F280" s="33"/>
      <c r="G280" s="85"/>
      <c r="H280" s="33"/>
      <c r="I280" s="61"/>
      <c r="J280" s="83"/>
      <c r="K280" s="83"/>
      <c r="L280" s="83"/>
      <c r="M280" s="83"/>
    </row>
    <row r="281" ht="48.75" customHeight="1">
      <c r="A281" s="63">
        <v>7.0</v>
      </c>
      <c r="B281" s="64" t="s">
        <v>134</v>
      </c>
      <c r="C281" s="65" t="s">
        <v>135</v>
      </c>
      <c r="D281" s="14"/>
      <c r="E281" s="35" t="s">
        <v>17</v>
      </c>
      <c r="F281" s="84">
        <v>0.8333333333333334</v>
      </c>
      <c r="G281" s="86"/>
      <c r="H281" s="38"/>
      <c r="I281" s="64"/>
      <c r="J281" s="78"/>
      <c r="K281" s="78"/>
      <c r="L281" s="78"/>
      <c r="M281" s="78"/>
    </row>
    <row r="282" ht="48.75" customHeight="1">
      <c r="A282" s="63">
        <v>8.0</v>
      </c>
      <c r="B282" s="64" t="s">
        <v>136</v>
      </c>
      <c r="C282" s="65" t="s">
        <v>137</v>
      </c>
      <c r="D282" s="14"/>
      <c r="E282" s="33"/>
      <c r="F282" s="33"/>
      <c r="G282" s="86"/>
      <c r="H282" s="33"/>
      <c r="I282" s="64"/>
      <c r="J282" s="78"/>
      <c r="K282" s="78"/>
      <c r="L282" s="78"/>
      <c r="M282" s="78"/>
    </row>
    <row r="283" ht="48.75" customHeight="1">
      <c r="A283" s="63">
        <v>9.0</v>
      </c>
      <c r="B283" s="64" t="s">
        <v>138</v>
      </c>
      <c r="C283" s="65" t="s">
        <v>20</v>
      </c>
      <c r="D283" s="14"/>
      <c r="E283" s="22" t="s">
        <v>17</v>
      </c>
      <c r="F283" s="81">
        <v>0.8680555555555556</v>
      </c>
      <c r="G283" s="85"/>
      <c r="H283" s="25"/>
      <c r="I283" s="61"/>
      <c r="J283" s="83"/>
      <c r="K283" s="83"/>
      <c r="L283" s="83"/>
      <c r="M283" s="83"/>
    </row>
    <row r="284" ht="48.75" customHeight="1">
      <c r="A284" s="63">
        <v>10.0</v>
      </c>
      <c r="B284" s="64" t="s">
        <v>139</v>
      </c>
      <c r="C284" s="65" t="s">
        <v>140</v>
      </c>
      <c r="D284" s="14"/>
      <c r="E284" s="33"/>
      <c r="F284" s="33"/>
      <c r="G284" s="85"/>
      <c r="H284" s="33"/>
      <c r="I284" s="61"/>
      <c r="J284" s="83"/>
      <c r="K284" s="83"/>
      <c r="L284" s="83"/>
      <c r="M284" s="83"/>
    </row>
    <row r="285" ht="48.75" customHeight="1">
      <c r="A285" s="63">
        <v>11.0</v>
      </c>
      <c r="B285" s="64" t="s">
        <v>141</v>
      </c>
      <c r="C285" s="65" t="s">
        <v>142</v>
      </c>
      <c r="D285" s="14"/>
      <c r="E285" s="35" t="s">
        <v>17</v>
      </c>
      <c r="F285" s="84">
        <v>0.9027777777777778</v>
      </c>
      <c r="G285" s="86"/>
      <c r="H285" s="38"/>
      <c r="I285" s="64"/>
      <c r="J285" s="78"/>
      <c r="K285" s="78"/>
      <c r="L285" s="78"/>
      <c r="M285" s="78"/>
    </row>
    <row r="286" ht="48.75" customHeight="1">
      <c r="A286" s="63">
        <v>12.0</v>
      </c>
      <c r="B286" s="64" t="s">
        <v>143</v>
      </c>
      <c r="C286" s="65" t="s">
        <v>144</v>
      </c>
      <c r="D286" s="14"/>
      <c r="E286" s="33"/>
      <c r="F286" s="33"/>
      <c r="G286" s="86"/>
      <c r="H286" s="33"/>
      <c r="I286" s="64"/>
      <c r="J286" s="78"/>
      <c r="K286" s="78"/>
      <c r="L286" s="78"/>
      <c r="M286" s="78"/>
    </row>
    <row r="287" ht="48.75" customHeight="1"/>
    <row r="288" ht="48.75" customHeight="1"/>
    <row r="289" ht="48.75" customHeight="1"/>
    <row r="290" ht="48.75" customHeight="1"/>
    <row r="291" ht="48.75" customHeight="1"/>
    <row r="292" ht="48.75" customHeight="1"/>
    <row r="293" ht="48.75" customHeight="1"/>
    <row r="294" ht="48.75" customHeight="1"/>
    <row r="295" ht="48.75" customHeight="1"/>
    <row r="296" ht="48.75" customHeight="1"/>
    <row r="297" ht="48.75" customHeight="1"/>
    <row r="298" ht="48.75" customHeight="1"/>
    <row r="299" ht="48.75" customHeight="1"/>
    <row r="300" ht="48.75" customHeight="1"/>
    <row r="301" ht="48.75" customHeight="1"/>
    <row r="302" ht="48.75" customHeight="1"/>
    <row r="303" ht="48.75" customHeight="1"/>
    <row r="304" ht="48.75" customHeight="1"/>
    <row r="305" ht="48.75" customHeight="1"/>
    <row r="306" ht="48.75" customHeight="1"/>
    <row r="307" ht="48.75" customHeight="1"/>
    <row r="308" ht="48.75" customHeight="1"/>
    <row r="309" ht="48.75" customHeight="1"/>
    <row r="310" ht="48.75" customHeight="1"/>
    <row r="311" ht="48.75" customHeight="1"/>
    <row r="312" ht="48.75" customHeight="1"/>
    <row r="313" ht="48.75" customHeight="1"/>
    <row r="314" ht="48.75" customHeight="1"/>
    <row r="315" ht="48.75" customHeight="1"/>
    <row r="316" ht="48.75" customHeight="1"/>
    <row r="317" ht="48.75" customHeight="1"/>
    <row r="318" ht="48.75" customHeight="1"/>
    <row r="319" ht="48.75" customHeight="1"/>
    <row r="320" ht="48.75" customHeight="1"/>
    <row r="321" ht="48.75" customHeight="1"/>
    <row r="322" ht="48.75" customHeight="1"/>
    <row r="323" ht="48.75" customHeight="1"/>
    <row r="324" ht="48.75" customHeight="1"/>
    <row r="325" ht="48.75" customHeight="1"/>
    <row r="326" ht="48.75" customHeight="1"/>
    <row r="327" ht="48.75" customHeight="1"/>
    <row r="328" ht="48.75" customHeight="1"/>
    <row r="329" ht="48.75" customHeight="1"/>
    <row r="330" ht="48.75" customHeight="1"/>
    <row r="331" ht="48.75" customHeight="1"/>
    <row r="332" ht="48.75" customHeight="1"/>
    <row r="333" ht="48.75" customHeight="1"/>
    <row r="334" ht="48.75" customHeight="1"/>
  </sheetData>
  <mergeCells count="661">
    <mergeCell ref="C125:D125"/>
    <mergeCell ref="C126:D126"/>
    <mergeCell ref="C127:D127"/>
    <mergeCell ref="C117:D117"/>
    <mergeCell ref="C118:D118"/>
    <mergeCell ref="C120:D120"/>
    <mergeCell ref="C121:D121"/>
    <mergeCell ref="C122:D122"/>
    <mergeCell ref="C123:D123"/>
    <mergeCell ref="C124:D124"/>
    <mergeCell ref="E83:E84"/>
    <mergeCell ref="E85:E86"/>
    <mergeCell ref="C86:D86"/>
    <mergeCell ref="C87:D87"/>
    <mergeCell ref="E87:E88"/>
    <mergeCell ref="C88:D88"/>
    <mergeCell ref="C89:D89"/>
    <mergeCell ref="C90:D90"/>
    <mergeCell ref="C92:D92"/>
    <mergeCell ref="C93:D93"/>
    <mergeCell ref="E93:E94"/>
    <mergeCell ref="C94:D94"/>
    <mergeCell ref="C95:D95"/>
    <mergeCell ref="E95:E96"/>
    <mergeCell ref="C96:D96"/>
    <mergeCell ref="C97:D97"/>
    <mergeCell ref="E97:E98"/>
    <mergeCell ref="C98:D98"/>
    <mergeCell ref="C99:D99"/>
    <mergeCell ref="C100:D100"/>
    <mergeCell ref="C101:D101"/>
    <mergeCell ref="C102:D102"/>
    <mergeCell ref="C103:D103"/>
    <mergeCell ref="C104:D104"/>
    <mergeCell ref="C106:D106"/>
    <mergeCell ref="C107:D107"/>
    <mergeCell ref="C108:D108"/>
    <mergeCell ref="C109:D109"/>
    <mergeCell ref="E99:E100"/>
    <mergeCell ref="E101:E102"/>
    <mergeCell ref="E103:E104"/>
    <mergeCell ref="E107:E108"/>
    <mergeCell ref="E109:E110"/>
    <mergeCell ref="E111:E112"/>
    <mergeCell ref="E113:E114"/>
    <mergeCell ref="C110:D110"/>
    <mergeCell ref="C111:D111"/>
    <mergeCell ref="C112:D112"/>
    <mergeCell ref="C113:D113"/>
    <mergeCell ref="C114:D114"/>
    <mergeCell ref="C115:D115"/>
    <mergeCell ref="C116:D116"/>
    <mergeCell ref="C128:D128"/>
    <mergeCell ref="C129:D129"/>
    <mergeCell ref="C130:D130"/>
    <mergeCell ref="C131:D131"/>
    <mergeCell ref="C132:D132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E213:E214"/>
    <mergeCell ref="E215:E216"/>
    <mergeCell ref="E219:E220"/>
    <mergeCell ref="E221:E222"/>
    <mergeCell ref="E223:E224"/>
    <mergeCell ref="E225:E226"/>
    <mergeCell ref="E227:E228"/>
    <mergeCell ref="E229:E230"/>
    <mergeCell ref="E233:E234"/>
    <mergeCell ref="E235:E236"/>
    <mergeCell ref="E237:E238"/>
    <mergeCell ref="E239:E240"/>
    <mergeCell ref="E241:E242"/>
    <mergeCell ref="E243:E244"/>
    <mergeCell ref="C241:D241"/>
    <mergeCell ref="C242:D242"/>
    <mergeCell ref="C243:D243"/>
    <mergeCell ref="C244:D244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71:D271"/>
    <mergeCell ref="C272:D272"/>
    <mergeCell ref="C274:D274"/>
    <mergeCell ref="C275:D275"/>
    <mergeCell ref="C276:D276"/>
    <mergeCell ref="C277:D277"/>
    <mergeCell ref="C278:D278"/>
    <mergeCell ref="C188:D188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E279:E280"/>
    <mergeCell ref="E281:E282"/>
    <mergeCell ref="E283:E284"/>
    <mergeCell ref="E285:E286"/>
    <mergeCell ref="E263:E264"/>
    <mergeCell ref="E265:E266"/>
    <mergeCell ref="E267:E268"/>
    <mergeCell ref="E269:E270"/>
    <mergeCell ref="E271:E272"/>
    <mergeCell ref="E275:E276"/>
    <mergeCell ref="E277:E278"/>
    <mergeCell ref="E115:E116"/>
    <mergeCell ref="E117:E118"/>
    <mergeCell ref="E121:E122"/>
    <mergeCell ref="E123:E124"/>
    <mergeCell ref="E125:E126"/>
    <mergeCell ref="E127:E128"/>
    <mergeCell ref="E129:E130"/>
    <mergeCell ref="E131:E132"/>
    <mergeCell ref="E135:E136"/>
    <mergeCell ref="E137:E138"/>
    <mergeCell ref="E139:E140"/>
    <mergeCell ref="E141:E142"/>
    <mergeCell ref="E143:E144"/>
    <mergeCell ref="E145:E146"/>
    <mergeCell ref="E149:E150"/>
    <mergeCell ref="E151:E152"/>
    <mergeCell ref="E153:E154"/>
    <mergeCell ref="E155:E156"/>
    <mergeCell ref="E157:E158"/>
    <mergeCell ref="E159:E160"/>
    <mergeCell ref="E163:E164"/>
    <mergeCell ref="E165:E166"/>
    <mergeCell ref="E167:E168"/>
    <mergeCell ref="E169:E170"/>
    <mergeCell ref="E171:E172"/>
    <mergeCell ref="E173:E174"/>
    <mergeCell ref="E177:E178"/>
    <mergeCell ref="E179:E180"/>
    <mergeCell ref="E181:E182"/>
    <mergeCell ref="E183:E184"/>
    <mergeCell ref="E185:E186"/>
    <mergeCell ref="E187:E188"/>
    <mergeCell ref="E191:E192"/>
    <mergeCell ref="E193:E194"/>
    <mergeCell ref="E195:E196"/>
    <mergeCell ref="E197:E198"/>
    <mergeCell ref="E199:E200"/>
    <mergeCell ref="E201:E202"/>
    <mergeCell ref="E205:E206"/>
    <mergeCell ref="E207:E208"/>
    <mergeCell ref="E209:E210"/>
    <mergeCell ref="E211:E212"/>
    <mergeCell ref="E247:E248"/>
    <mergeCell ref="E249:E250"/>
    <mergeCell ref="E251:E252"/>
    <mergeCell ref="E253:E254"/>
    <mergeCell ref="E255:E256"/>
    <mergeCell ref="E257:E258"/>
    <mergeCell ref="E261:E262"/>
    <mergeCell ref="H127:H128"/>
    <mergeCell ref="H129:H130"/>
    <mergeCell ref="H131:H132"/>
    <mergeCell ref="J133:L133"/>
    <mergeCell ref="H134:I134"/>
    <mergeCell ref="H135:H136"/>
    <mergeCell ref="H137:H138"/>
    <mergeCell ref="H139:H140"/>
    <mergeCell ref="H141:H142"/>
    <mergeCell ref="H143:H144"/>
    <mergeCell ref="H145:H146"/>
    <mergeCell ref="J147:L147"/>
    <mergeCell ref="H148:I148"/>
    <mergeCell ref="H149:H150"/>
    <mergeCell ref="H29:H30"/>
    <mergeCell ref="H31:H32"/>
    <mergeCell ref="H33:H34"/>
    <mergeCell ref="J35:L35"/>
    <mergeCell ref="H36:I36"/>
    <mergeCell ref="H37:H38"/>
    <mergeCell ref="H39:H40"/>
    <mergeCell ref="H41:H42"/>
    <mergeCell ref="H43:H44"/>
    <mergeCell ref="H45:H46"/>
    <mergeCell ref="H47:H48"/>
    <mergeCell ref="J49:L49"/>
    <mergeCell ref="H50:I50"/>
    <mergeCell ref="H51:H52"/>
    <mergeCell ref="H53:H54"/>
    <mergeCell ref="H55:H56"/>
    <mergeCell ref="H57:H58"/>
    <mergeCell ref="H59:H60"/>
    <mergeCell ref="H61:H62"/>
    <mergeCell ref="J63:L63"/>
    <mergeCell ref="H64:I64"/>
    <mergeCell ref="H65:H66"/>
    <mergeCell ref="H67:H68"/>
    <mergeCell ref="H69:H70"/>
    <mergeCell ref="H71:H72"/>
    <mergeCell ref="H73:H74"/>
    <mergeCell ref="H75:H76"/>
    <mergeCell ref="J77:L77"/>
    <mergeCell ref="H78:I78"/>
    <mergeCell ref="H79:H80"/>
    <mergeCell ref="H81:H82"/>
    <mergeCell ref="H83:H84"/>
    <mergeCell ref="H85:H86"/>
    <mergeCell ref="H87:H88"/>
    <mergeCell ref="J91:L91"/>
    <mergeCell ref="H89:H90"/>
    <mergeCell ref="H92:I92"/>
    <mergeCell ref="H93:H94"/>
    <mergeCell ref="H95:H96"/>
    <mergeCell ref="H97:H98"/>
    <mergeCell ref="H99:H100"/>
    <mergeCell ref="H101:H102"/>
    <mergeCell ref="H151:H152"/>
    <mergeCell ref="H153:H154"/>
    <mergeCell ref="H204:I204"/>
    <mergeCell ref="H205:H206"/>
    <mergeCell ref="H207:H208"/>
    <mergeCell ref="H209:H210"/>
    <mergeCell ref="H211:H212"/>
    <mergeCell ref="H213:H214"/>
    <mergeCell ref="J217:L217"/>
    <mergeCell ref="H215:H216"/>
    <mergeCell ref="H218:I218"/>
    <mergeCell ref="H219:H220"/>
    <mergeCell ref="H221:H222"/>
    <mergeCell ref="H223:H224"/>
    <mergeCell ref="H225:H226"/>
    <mergeCell ref="H227:H228"/>
    <mergeCell ref="H103:H104"/>
    <mergeCell ref="J105:L105"/>
    <mergeCell ref="H106:I106"/>
    <mergeCell ref="H107:H108"/>
    <mergeCell ref="H109:H110"/>
    <mergeCell ref="H111:H112"/>
    <mergeCell ref="H113:H114"/>
    <mergeCell ref="H115:H116"/>
    <mergeCell ref="H117:H118"/>
    <mergeCell ref="J119:L119"/>
    <mergeCell ref="H120:I120"/>
    <mergeCell ref="H121:H122"/>
    <mergeCell ref="H123:H124"/>
    <mergeCell ref="H125:H126"/>
    <mergeCell ref="H155:H156"/>
    <mergeCell ref="H157:H158"/>
    <mergeCell ref="H159:H160"/>
    <mergeCell ref="J161:L161"/>
    <mergeCell ref="H162:I162"/>
    <mergeCell ref="H163:H164"/>
    <mergeCell ref="H165:H166"/>
    <mergeCell ref="H167:H168"/>
    <mergeCell ref="H169:H170"/>
    <mergeCell ref="H171:H172"/>
    <mergeCell ref="H173:H174"/>
    <mergeCell ref="J175:L175"/>
    <mergeCell ref="H176:I176"/>
    <mergeCell ref="H177:H178"/>
    <mergeCell ref="H179:H180"/>
    <mergeCell ref="H181:H182"/>
    <mergeCell ref="H183:H184"/>
    <mergeCell ref="H185:H186"/>
    <mergeCell ref="H187:H188"/>
    <mergeCell ref="J189:L189"/>
    <mergeCell ref="H190:I190"/>
    <mergeCell ref="H191:H192"/>
    <mergeCell ref="H193:H194"/>
    <mergeCell ref="H195:H196"/>
    <mergeCell ref="H197:H198"/>
    <mergeCell ref="H199:H200"/>
    <mergeCell ref="H201:H202"/>
    <mergeCell ref="J203:L203"/>
    <mergeCell ref="H229:H230"/>
    <mergeCell ref="J231:L231"/>
    <mergeCell ref="H232:I232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J21:L21"/>
    <mergeCell ref="H22:I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  <mergeCell ref="C24:D24"/>
    <mergeCell ref="C25:D25"/>
    <mergeCell ref="E25:E26"/>
    <mergeCell ref="F25:F26"/>
    <mergeCell ref="H25:H26"/>
    <mergeCell ref="C26:D26"/>
    <mergeCell ref="H27:H28"/>
    <mergeCell ref="E45:E46"/>
    <mergeCell ref="E47:E48"/>
    <mergeCell ref="E37:E38"/>
    <mergeCell ref="E39:E40"/>
    <mergeCell ref="E41:E42"/>
    <mergeCell ref="F41:F42"/>
    <mergeCell ref="E43:E44"/>
    <mergeCell ref="F43:F44"/>
    <mergeCell ref="F45:F46"/>
    <mergeCell ref="F47:F48"/>
    <mergeCell ref="C13:D13"/>
    <mergeCell ref="C14:D14"/>
    <mergeCell ref="C15:D15"/>
    <mergeCell ref="C12:D12"/>
    <mergeCell ref="C16:D16"/>
    <mergeCell ref="C17:D17"/>
    <mergeCell ref="C19:D19"/>
    <mergeCell ref="C20:D20"/>
    <mergeCell ref="C22:D22"/>
    <mergeCell ref="C23:D23"/>
    <mergeCell ref="C27:D27"/>
    <mergeCell ref="E27:E28"/>
    <mergeCell ref="F27:F28"/>
    <mergeCell ref="C28:D28"/>
    <mergeCell ref="C29:D29"/>
    <mergeCell ref="E29:E30"/>
    <mergeCell ref="F29:F30"/>
    <mergeCell ref="C30:D30"/>
    <mergeCell ref="C31:D31"/>
    <mergeCell ref="E31:E32"/>
    <mergeCell ref="F31:F32"/>
    <mergeCell ref="C32:D32"/>
    <mergeCell ref="E33:E34"/>
    <mergeCell ref="F33:F34"/>
    <mergeCell ref="C33:D33"/>
    <mergeCell ref="C34:D34"/>
    <mergeCell ref="C36:D36"/>
    <mergeCell ref="C37:D37"/>
    <mergeCell ref="F37:F38"/>
    <mergeCell ref="C38:D38"/>
    <mergeCell ref="F39:F4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E51:E52"/>
    <mergeCell ref="F51:F52"/>
    <mergeCell ref="C83:D83"/>
    <mergeCell ref="C84:D84"/>
    <mergeCell ref="C85:D85"/>
    <mergeCell ref="C75:D75"/>
    <mergeCell ref="C76:D76"/>
    <mergeCell ref="C78:D78"/>
    <mergeCell ref="C79:D79"/>
    <mergeCell ref="C80:D80"/>
    <mergeCell ref="C81:D81"/>
    <mergeCell ref="C82:D82"/>
    <mergeCell ref="C52:D52"/>
    <mergeCell ref="C53:D53"/>
    <mergeCell ref="E53:E54"/>
    <mergeCell ref="F53:F54"/>
    <mergeCell ref="C54:D54"/>
    <mergeCell ref="E55:E56"/>
    <mergeCell ref="F55:F56"/>
    <mergeCell ref="C55:D55"/>
    <mergeCell ref="C56:D56"/>
    <mergeCell ref="C57:D57"/>
    <mergeCell ref="E57:E58"/>
    <mergeCell ref="F57:F58"/>
    <mergeCell ref="C58:D58"/>
    <mergeCell ref="C59:D59"/>
    <mergeCell ref="C60:D60"/>
    <mergeCell ref="C61:D61"/>
    <mergeCell ref="C62:D62"/>
    <mergeCell ref="C64:D64"/>
    <mergeCell ref="C65:D65"/>
    <mergeCell ref="C66:D66"/>
    <mergeCell ref="C67:D67"/>
    <mergeCell ref="E59:E60"/>
    <mergeCell ref="F59:F60"/>
    <mergeCell ref="E61:E62"/>
    <mergeCell ref="F61:F62"/>
    <mergeCell ref="E65:E66"/>
    <mergeCell ref="F65:F66"/>
    <mergeCell ref="F67:F68"/>
    <mergeCell ref="C68:D68"/>
    <mergeCell ref="C69:D69"/>
    <mergeCell ref="C70:D70"/>
    <mergeCell ref="C71:D71"/>
    <mergeCell ref="C72:D72"/>
    <mergeCell ref="C73:D73"/>
    <mergeCell ref="C74:D74"/>
    <mergeCell ref="E67:E68"/>
    <mergeCell ref="E69:E70"/>
    <mergeCell ref="E71:E72"/>
    <mergeCell ref="E73:E74"/>
    <mergeCell ref="E75:E76"/>
    <mergeCell ref="E79:E80"/>
    <mergeCell ref="E81:E82"/>
    <mergeCell ref="E89:E90"/>
    <mergeCell ref="F89:F90"/>
    <mergeCell ref="F69:F70"/>
    <mergeCell ref="F71:F72"/>
    <mergeCell ref="F73:F74"/>
    <mergeCell ref="F75:F76"/>
    <mergeCell ref="F79:F80"/>
    <mergeCell ref="F81:F82"/>
    <mergeCell ref="F83:F84"/>
    <mergeCell ref="F85:F86"/>
    <mergeCell ref="F87:F88"/>
    <mergeCell ref="F93:F94"/>
    <mergeCell ref="F95:F96"/>
    <mergeCell ref="F97:F98"/>
    <mergeCell ref="F99:F100"/>
    <mergeCell ref="F101:F102"/>
    <mergeCell ref="F103:F104"/>
    <mergeCell ref="F107:F108"/>
    <mergeCell ref="F109:F110"/>
    <mergeCell ref="F111:F112"/>
    <mergeCell ref="F113:F114"/>
    <mergeCell ref="F115:F116"/>
    <mergeCell ref="F117:F118"/>
    <mergeCell ref="F121:F122"/>
    <mergeCell ref="F123:F124"/>
    <mergeCell ref="F125:F126"/>
    <mergeCell ref="F127:F128"/>
    <mergeCell ref="F129:F130"/>
    <mergeCell ref="F131:F132"/>
    <mergeCell ref="F135:F136"/>
    <mergeCell ref="F137:F138"/>
    <mergeCell ref="F139:F140"/>
    <mergeCell ref="F141:F142"/>
    <mergeCell ref="F143:F144"/>
    <mergeCell ref="F145:F146"/>
    <mergeCell ref="F149:F150"/>
    <mergeCell ref="F151:F152"/>
    <mergeCell ref="F153:F154"/>
    <mergeCell ref="F155:F156"/>
    <mergeCell ref="F157:F158"/>
    <mergeCell ref="F159:F160"/>
    <mergeCell ref="F163:F164"/>
    <mergeCell ref="F165:F166"/>
    <mergeCell ref="F167:F168"/>
    <mergeCell ref="F169:F170"/>
    <mergeCell ref="F171:F172"/>
    <mergeCell ref="F173:F174"/>
    <mergeCell ref="F177:F178"/>
    <mergeCell ref="F179:F180"/>
    <mergeCell ref="F181:F182"/>
    <mergeCell ref="F183:F184"/>
    <mergeCell ref="F249:F250"/>
    <mergeCell ref="F251:F252"/>
    <mergeCell ref="F253:F254"/>
    <mergeCell ref="F255:F256"/>
    <mergeCell ref="F257:F258"/>
    <mergeCell ref="F261:F262"/>
    <mergeCell ref="F263:F264"/>
    <mergeCell ref="F281:F282"/>
    <mergeCell ref="F283:F284"/>
    <mergeCell ref="F285:F286"/>
    <mergeCell ref="F265:F266"/>
    <mergeCell ref="F267:F268"/>
    <mergeCell ref="F269:F270"/>
    <mergeCell ref="F271:F272"/>
    <mergeCell ref="F275:F276"/>
    <mergeCell ref="F277:F278"/>
    <mergeCell ref="F279:F280"/>
    <mergeCell ref="F185:F186"/>
    <mergeCell ref="F187:F188"/>
    <mergeCell ref="F191:F192"/>
    <mergeCell ref="F193:F194"/>
    <mergeCell ref="F195:F196"/>
    <mergeCell ref="F197:F198"/>
    <mergeCell ref="F199:F200"/>
    <mergeCell ref="F201:F202"/>
    <mergeCell ref="F205:F206"/>
    <mergeCell ref="F207:F208"/>
    <mergeCell ref="F209:F210"/>
    <mergeCell ref="F211:F212"/>
    <mergeCell ref="F213:F214"/>
    <mergeCell ref="F215:F216"/>
    <mergeCell ref="F219:F220"/>
    <mergeCell ref="F221:F222"/>
    <mergeCell ref="F223:F224"/>
    <mergeCell ref="F225:F226"/>
    <mergeCell ref="F227:F228"/>
    <mergeCell ref="F229:F230"/>
    <mergeCell ref="H233:H234"/>
    <mergeCell ref="H235:H236"/>
    <mergeCell ref="H237:H238"/>
    <mergeCell ref="H239:H240"/>
    <mergeCell ref="H241:H242"/>
    <mergeCell ref="H243:H244"/>
    <mergeCell ref="J245:L245"/>
    <mergeCell ref="H246:I246"/>
    <mergeCell ref="F233:F234"/>
    <mergeCell ref="F235:F236"/>
    <mergeCell ref="F237:F238"/>
    <mergeCell ref="F239:F240"/>
    <mergeCell ref="F241:F242"/>
    <mergeCell ref="F243:F244"/>
    <mergeCell ref="F247:F248"/>
    <mergeCell ref="H247:H248"/>
    <mergeCell ref="H249:H250"/>
    <mergeCell ref="H251:H252"/>
    <mergeCell ref="H253:H254"/>
    <mergeCell ref="H255:H256"/>
    <mergeCell ref="H257:H258"/>
    <mergeCell ref="J259:L259"/>
    <mergeCell ref="H271:H272"/>
    <mergeCell ref="H274:I274"/>
    <mergeCell ref="H275:H276"/>
    <mergeCell ref="H277:H278"/>
    <mergeCell ref="H279:H280"/>
    <mergeCell ref="H281:H282"/>
    <mergeCell ref="H283:H284"/>
    <mergeCell ref="H285:H286"/>
    <mergeCell ref="H260:I260"/>
    <mergeCell ref="H261:H262"/>
    <mergeCell ref="H263:H264"/>
    <mergeCell ref="H265:H266"/>
    <mergeCell ref="H267:H268"/>
    <mergeCell ref="H269:H270"/>
    <mergeCell ref="J273:L273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6" width="3.25"/>
    <col customWidth="1" min="7" max="7" width="3.13"/>
    <col customWidth="1" min="8" max="8" width="13.88"/>
    <col customWidth="1" min="9" max="9" width="36.6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206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12" t="s">
        <v>6</v>
      </c>
      <c r="H8" s="13" t="s">
        <v>229</v>
      </c>
      <c r="I8" s="14"/>
      <c r="J8" s="15">
        <v>1.0</v>
      </c>
      <c r="K8" s="15">
        <v>2.0</v>
      </c>
      <c r="L8" s="15">
        <v>3.0</v>
      </c>
      <c r="M8" s="12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145</v>
      </c>
      <c r="C9" s="65" t="s">
        <v>146</v>
      </c>
      <c r="D9" s="14"/>
      <c r="E9" s="66" t="s">
        <v>17</v>
      </c>
      <c r="F9" s="67"/>
      <c r="G9" s="91"/>
      <c r="H9" s="92" t="s">
        <v>216</v>
      </c>
      <c r="I9" s="93" t="s">
        <v>138</v>
      </c>
      <c r="J9" s="71"/>
      <c r="K9" s="71"/>
      <c r="L9" s="71"/>
      <c r="M9" s="71"/>
      <c r="N9" s="94">
        <v>1.0</v>
      </c>
      <c r="O9" s="93" t="s">
        <v>145</v>
      </c>
      <c r="P9" s="95">
        <v>15.0</v>
      </c>
      <c r="Q9" s="96">
        <v>42.0</v>
      </c>
      <c r="R9" s="97">
        <f>65+63+63+63+61+63+61+63+55+62+47+65+63+63+57+61+63</f>
        <v>1038</v>
      </c>
      <c r="S9" s="97">
        <f>48+40+51+25+38+0+51+42+49+55+57+41+35+45+59+59+40</f>
        <v>735</v>
      </c>
    </row>
    <row r="10" ht="48.75" customHeight="1">
      <c r="A10" s="63">
        <v>2.0</v>
      </c>
      <c r="B10" s="64" t="s">
        <v>147</v>
      </c>
      <c r="C10" s="65" t="s">
        <v>148</v>
      </c>
      <c r="D10" s="14"/>
      <c r="E10" s="33"/>
      <c r="F10" s="33"/>
      <c r="G10" s="91"/>
      <c r="H10" s="33"/>
      <c r="I10" s="93" t="s">
        <v>147</v>
      </c>
      <c r="J10" s="71"/>
      <c r="K10" s="71"/>
      <c r="L10" s="71"/>
      <c r="M10" s="71"/>
      <c r="N10" s="94">
        <v>2.0</v>
      </c>
      <c r="O10" s="93" t="s">
        <v>151</v>
      </c>
      <c r="P10" s="95">
        <v>15.0</v>
      </c>
      <c r="Q10" s="96">
        <v>40.0</v>
      </c>
      <c r="R10" s="97">
        <f>41+63+63+61+63+63+59+63+60+58+57+63+63+56+59+63+63</f>
        <v>1018</v>
      </c>
      <c r="S10" s="97">
        <f>63+32+41+52+45+28+47+42+46+53+47+43+41+48+57+48+31</f>
        <v>764</v>
      </c>
    </row>
    <row r="11" ht="48.75" customHeight="1">
      <c r="A11" s="63">
        <v>3.0</v>
      </c>
      <c r="B11" s="64" t="s">
        <v>149</v>
      </c>
      <c r="C11" s="65" t="s">
        <v>150</v>
      </c>
      <c r="D11" s="14"/>
      <c r="E11" s="35" t="s">
        <v>17</v>
      </c>
      <c r="F11" s="84"/>
      <c r="G11" s="86"/>
      <c r="H11" s="98" t="s">
        <v>129</v>
      </c>
      <c r="I11" s="93" t="s">
        <v>155</v>
      </c>
      <c r="J11" s="78"/>
      <c r="K11" s="78"/>
      <c r="L11" s="79"/>
      <c r="M11" s="78"/>
      <c r="N11" s="94">
        <v>3.0</v>
      </c>
      <c r="O11" s="93" t="s">
        <v>155</v>
      </c>
      <c r="P11" s="95">
        <v>14.0</v>
      </c>
      <c r="Q11" s="96">
        <v>38.0</v>
      </c>
      <c r="R11" s="97">
        <f>63+64+64+65+38+56+60+63+63+63+59+60+62+61+59+59+57</f>
        <v>1016</v>
      </c>
      <c r="S11" s="97">
        <f>41+46+54+45+61+63+54+23+38+39+47+55+52+55+59+61+53</f>
        <v>846</v>
      </c>
    </row>
    <row r="12" ht="48.75" customHeight="1">
      <c r="A12" s="63">
        <v>4.0</v>
      </c>
      <c r="B12" s="64" t="s">
        <v>151</v>
      </c>
      <c r="C12" s="65" t="s">
        <v>152</v>
      </c>
      <c r="D12" s="14"/>
      <c r="E12" s="33"/>
      <c r="F12" s="33"/>
      <c r="G12" s="86"/>
      <c r="H12" s="33"/>
      <c r="I12" s="93" t="s">
        <v>136</v>
      </c>
      <c r="J12" s="78"/>
      <c r="K12" s="78"/>
      <c r="L12" s="79"/>
      <c r="M12" s="78"/>
      <c r="N12" s="94">
        <v>4.0</v>
      </c>
      <c r="O12" s="93" t="s">
        <v>138</v>
      </c>
      <c r="P12" s="95">
        <v>12.0</v>
      </c>
      <c r="Q12" s="96">
        <v>35.0</v>
      </c>
      <c r="R12" s="97">
        <f>64+63+41+57+65+63+62+63+63+55+55+63+64+48+59+63+53</f>
        <v>1001</v>
      </c>
      <c r="S12" s="97">
        <f>36+39+63+45+54+56+62+30+41+62+55+47+56+56+58+51+57</f>
        <v>868</v>
      </c>
    </row>
    <row r="13" ht="48.75" customHeight="1">
      <c r="A13" s="63">
        <v>5.0</v>
      </c>
      <c r="B13" s="64" t="s">
        <v>153</v>
      </c>
      <c r="C13" s="65" t="s">
        <v>154</v>
      </c>
      <c r="D13" s="14"/>
      <c r="E13" s="66" t="s">
        <v>17</v>
      </c>
      <c r="F13" s="67"/>
      <c r="G13" s="91"/>
      <c r="H13" s="92" t="s">
        <v>230</v>
      </c>
      <c r="I13" s="93" t="s">
        <v>145</v>
      </c>
      <c r="J13" s="71"/>
      <c r="K13" s="71"/>
      <c r="L13" s="71"/>
      <c r="M13" s="71"/>
      <c r="N13" s="94">
        <v>5.0</v>
      </c>
      <c r="O13" s="93" t="s">
        <v>147</v>
      </c>
      <c r="P13" s="95">
        <v>10.0</v>
      </c>
      <c r="Q13" s="96">
        <v>32.0</v>
      </c>
      <c r="R13" s="97">
        <f>58+53+63+61+63+63+62+42+46+63+47+41+41+63+59+63+63</f>
        <v>951</v>
      </c>
      <c r="S13" s="97">
        <f>57+52+37+48+33+42+62+63+60+63+59+65+63+0+59+37+45</f>
        <v>845</v>
      </c>
    </row>
    <row r="14" ht="48.75" customHeight="1">
      <c r="A14" s="63">
        <v>6.0</v>
      </c>
      <c r="B14" s="64" t="s">
        <v>155</v>
      </c>
      <c r="C14" s="65" t="s">
        <v>156</v>
      </c>
      <c r="D14" s="14"/>
      <c r="E14" s="33"/>
      <c r="F14" s="33"/>
      <c r="G14" s="91"/>
      <c r="H14" s="33"/>
      <c r="I14" s="70"/>
      <c r="J14" s="71"/>
      <c r="K14" s="71"/>
      <c r="L14" s="71"/>
      <c r="M14" s="71"/>
      <c r="N14" s="94">
        <v>6.0</v>
      </c>
      <c r="O14" s="93" t="s">
        <v>136</v>
      </c>
      <c r="P14" s="95">
        <v>8.0</v>
      </c>
      <c r="Q14" s="96">
        <v>26.0</v>
      </c>
      <c r="R14" s="97">
        <f>57+63+63+61+58+58+51+48+58+53+55+63+52+59+58+63+45</f>
        <v>965</v>
      </c>
      <c r="S14" s="97">
        <f>58+46+43+54+45+54+61+63+63+58+55+45+62+47+59+44+63</f>
        <v>920</v>
      </c>
    </row>
    <row r="15" ht="48.75" customHeight="1">
      <c r="A15" s="63">
        <v>7.0</v>
      </c>
      <c r="B15" s="64" t="s">
        <v>134</v>
      </c>
      <c r="C15" s="65" t="s">
        <v>135</v>
      </c>
      <c r="D15" s="14"/>
      <c r="E15" s="35" t="s">
        <v>17</v>
      </c>
      <c r="F15" s="84"/>
      <c r="G15" s="86"/>
      <c r="H15" s="98" t="s">
        <v>231</v>
      </c>
      <c r="I15" s="93" t="s">
        <v>151</v>
      </c>
      <c r="J15" s="78"/>
      <c r="K15" s="78"/>
      <c r="L15" s="78"/>
      <c r="M15" s="78"/>
      <c r="N15" s="72">
        <v>7.0</v>
      </c>
      <c r="O15" s="73" t="s">
        <v>149</v>
      </c>
      <c r="P15" s="74">
        <v>8.0</v>
      </c>
      <c r="Q15" s="75">
        <v>20.0</v>
      </c>
      <c r="R15" s="76">
        <f>61+39+51+48+55+54+54+42+58+61+63+43+54+45+60+61+0</f>
        <v>849</v>
      </c>
      <c r="S15" s="76">
        <f>54+63+63+61+55+58+60+63+52+54+45+63+62+63+61+59+63</f>
        <v>999</v>
      </c>
    </row>
    <row r="16" ht="48.75" customHeight="1">
      <c r="A16" s="63">
        <v>8.0</v>
      </c>
      <c r="B16" s="64" t="s">
        <v>136</v>
      </c>
      <c r="C16" s="65" t="s">
        <v>137</v>
      </c>
      <c r="D16" s="14"/>
      <c r="E16" s="33"/>
      <c r="F16" s="33"/>
      <c r="G16" s="86"/>
      <c r="H16" s="33"/>
      <c r="I16" s="64"/>
      <c r="J16" s="78"/>
      <c r="K16" s="78"/>
      <c r="L16" s="78"/>
      <c r="M16" s="78"/>
      <c r="N16" s="72">
        <v>8.0</v>
      </c>
      <c r="O16" s="73" t="s">
        <v>134</v>
      </c>
      <c r="P16" s="74">
        <v>5.0</v>
      </c>
      <c r="Q16" s="75">
        <v>19.0</v>
      </c>
      <c r="R16" s="76">
        <f>53+52+63+52+55+0+63+63+41+39+63+45+56+60+58+59+40</f>
        <v>862</v>
      </c>
      <c r="S16" s="76">
        <f>55+53+52+61+55+63+49+48+63+63+0+63+64+48+65+61+63</f>
        <v>926</v>
      </c>
    </row>
    <row r="17" ht="48.75" customHeight="1">
      <c r="A17" s="63">
        <v>9.0</v>
      </c>
      <c r="B17" s="64" t="s">
        <v>138</v>
      </c>
      <c r="C17" s="65" t="s">
        <v>20</v>
      </c>
      <c r="D17" s="14"/>
      <c r="E17" s="66" t="s">
        <v>17</v>
      </c>
      <c r="F17" s="67"/>
      <c r="G17" s="91"/>
      <c r="H17" s="92" t="s">
        <v>232</v>
      </c>
      <c r="I17" s="70"/>
      <c r="J17" s="71"/>
      <c r="K17" s="71"/>
      <c r="L17" s="71"/>
      <c r="M17" s="71"/>
      <c r="N17" s="72">
        <v>9.0</v>
      </c>
      <c r="O17" s="73" t="s">
        <v>143</v>
      </c>
      <c r="P17" s="74">
        <v>4.0</v>
      </c>
      <c r="Q17" s="75">
        <v>17.0</v>
      </c>
      <c r="R17" s="76">
        <f>48+46+54+45+45+42+49+63+63+54+54+61+56+55+53+48+63</f>
        <v>899</v>
      </c>
      <c r="S17" s="76">
        <f>65+63+64+57+63+63+63+48+41+61+60+42+58+61+58+63+0</f>
        <v>930</v>
      </c>
    </row>
    <row r="18" ht="48.75" customHeight="1">
      <c r="A18" s="63">
        <v>10.0</v>
      </c>
      <c r="B18" s="64" t="s">
        <v>139</v>
      </c>
      <c r="C18" s="65" t="s">
        <v>140</v>
      </c>
      <c r="D18" s="14"/>
      <c r="E18" s="33"/>
      <c r="F18" s="33"/>
      <c r="G18" s="91"/>
      <c r="H18" s="33"/>
      <c r="I18" s="70"/>
      <c r="J18" s="71"/>
      <c r="K18" s="71"/>
      <c r="L18" s="71"/>
      <c r="M18" s="71"/>
      <c r="N18" s="72">
        <v>10.0</v>
      </c>
      <c r="O18" s="73" t="s">
        <v>141</v>
      </c>
      <c r="P18" s="74">
        <v>4.0</v>
      </c>
      <c r="Q18" s="75">
        <v>14.0</v>
      </c>
      <c r="R18" s="76">
        <f>36+46+37+25+45+28+55+48+52+61+0+42+62+0+65+44+31</f>
        <v>677</v>
      </c>
      <c r="S18" s="76">
        <f>64+64+63+63+58+63+52+63+58+56+63+61+54+63+58+63+63</f>
        <v>1029</v>
      </c>
    </row>
    <row r="19" ht="48.75" customHeight="1">
      <c r="A19" s="63">
        <v>11.0</v>
      </c>
      <c r="B19" s="64" t="s">
        <v>141</v>
      </c>
      <c r="C19" s="65" t="s">
        <v>142</v>
      </c>
      <c r="D19" s="14"/>
      <c r="E19" s="35" t="s">
        <v>17</v>
      </c>
      <c r="F19" s="84"/>
      <c r="G19" s="86"/>
      <c r="H19" s="38"/>
      <c r="I19" s="64"/>
      <c r="J19" s="78"/>
      <c r="K19" s="78"/>
      <c r="L19" s="78"/>
      <c r="M19" s="78"/>
      <c r="N19" s="72">
        <v>11.0</v>
      </c>
      <c r="O19" s="73" t="s">
        <v>153</v>
      </c>
      <c r="P19" s="74">
        <v>3.0</v>
      </c>
      <c r="Q19" s="75">
        <v>13.0</v>
      </c>
      <c r="R19" s="76">
        <f>54+32+52+54+54+59+52+23+49+38+60+55+35+48+58+51+48</f>
        <v>822</v>
      </c>
      <c r="S19" s="76">
        <f>61+63+64+61+65+50+55+63+55+63+54+60+63+60+53+63+61</f>
        <v>1014</v>
      </c>
    </row>
    <row r="20" ht="48.75" customHeight="1">
      <c r="A20" s="63">
        <v>12.0</v>
      </c>
      <c r="B20" s="64" t="s">
        <v>143</v>
      </c>
      <c r="C20" s="65" t="s">
        <v>144</v>
      </c>
      <c r="D20" s="14"/>
      <c r="E20" s="33"/>
      <c r="F20" s="33"/>
      <c r="G20" s="86"/>
      <c r="H20" s="33"/>
      <c r="I20" s="64"/>
      <c r="J20" s="78"/>
      <c r="K20" s="78"/>
      <c r="L20" s="78"/>
      <c r="M20" s="78"/>
      <c r="N20" s="72">
        <v>12.0</v>
      </c>
      <c r="O20" s="73" t="s">
        <v>139</v>
      </c>
      <c r="P20" s="74">
        <v>3.0</v>
      </c>
      <c r="Q20" s="75">
        <v>11.0</v>
      </c>
      <c r="R20" s="76">
        <f>55+40+43+45+33+50+47+30+41+56+45+47+58+47+61+37+61</f>
        <v>796</v>
      </c>
      <c r="S20" s="76">
        <f>53+63+63+65+63+59+59+63+63+61+63+63+56+59+60+63+48</f>
        <v>1024</v>
      </c>
    </row>
    <row r="21" ht="48.75" customHeight="1">
      <c r="G21" s="8"/>
      <c r="H21" s="8"/>
      <c r="I21" s="9"/>
      <c r="J21" s="10"/>
      <c r="M21" s="9"/>
      <c r="O21" s="46"/>
      <c r="P21" s="46"/>
      <c r="Q21" s="46"/>
      <c r="R21" s="46"/>
      <c r="S21" s="46"/>
    </row>
    <row r="22" ht="48.75" customHeight="1"/>
  </sheetData>
  <mergeCells count="35"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12:D12"/>
    <mergeCell ref="C16:D16"/>
    <mergeCell ref="C17:D17"/>
    <mergeCell ref="C19:D19"/>
    <mergeCell ref="C20:D2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J21:L21"/>
    <mergeCell ref="E11:E12"/>
    <mergeCell ref="E13:E14"/>
    <mergeCell ref="F13:F14"/>
    <mergeCell ref="E15:E16"/>
    <mergeCell ref="F15:F16"/>
    <mergeCell ref="E17:E18"/>
    <mergeCell ref="F17:F1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233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48.7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  <c r="O7" s="9"/>
      <c r="P7" s="9"/>
      <c r="Q7" s="9"/>
      <c r="R7" s="9"/>
      <c r="S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99" t="s">
        <v>6</v>
      </c>
      <c r="H8" s="100" t="s">
        <v>234</v>
      </c>
      <c r="I8" s="14"/>
      <c r="J8" s="101">
        <v>1.0</v>
      </c>
      <c r="K8" s="101">
        <v>2.0</v>
      </c>
      <c r="L8" s="101">
        <v>3.0</v>
      </c>
      <c r="M8" s="99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235</v>
      </c>
      <c r="C9" s="65" t="s">
        <v>236</v>
      </c>
      <c r="D9" s="14"/>
      <c r="E9" s="102" t="s">
        <v>32</v>
      </c>
      <c r="F9" s="67"/>
      <c r="G9" s="103"/>
      <c r="H9" s="92" t="s">
        <v>216</v>
      </c>
      <c r="I9" s="93" t="s">
        <v>237</v>
      </c>
      <c r="J9" s="104"/>
      <c r="K9" s="104"/>
      <c r="L9" s="104"/>
      <c r="M9" s="104"/>
      <c r="N9" s="94">
        <v>1.0</v>
      </c>
      <c r="O9" s="93" t="s">
        <v>238</v>
      </c>
      <c r="P9" s="95">
        <v>15.0</v>
      </c>
      <c r="Q9" s="96">
        <v>42.0</v>
      </c>
      <c r="R9" s="105">
        <f>51+65+63+63+61+64+63+63+63+60+64+63+63+63+56+63+62</f>
        <v>1050</v>
      </c>
      <c r="S9" s="105">
        <f>55+40+46+45+51+62+60+41+39+50+51+47+36+33+43+33+51</f>
        <v>783</v>
      </c>
    </row>
    <row r="10" ht="48.75" customHeight="1">
      <c r="A10" s="63">
        <v>2.0</v>
      </c>
      <c r="B10" s="64" t="s">
        <v>239</v>
      </c>
      <c r="C10" s="65" t="s">
        <v>240</v>
      </c>
      <c r="D10" s="14"/>
      <c r="E10" s="33"/>
      <c r="F10" s="33"/>
      <c r="G10" s="103"/>
      <c r="H10" s="33"/>
      <c r="I10" s="93" t="s">
        <v>235</v>
      </c>
      <c r="J10" s="104"/>
      <c r="K10" s="104"/>
      <c r="L10" s="104"/>
      <c r="M10" s="104"/>
      <c r="N10" s="94">
        <v>2.0</v>
      </c>
      <c r="O10" s="93" t="s">
        <v>241</v>
      </c>
      <c r="P10" s="95">
        <v>15.0</v>
      </c>
      <c r="Q10" s="96">
        <v>41.0</v>
      </c>
      <c r="R10" s="105">
        <f>55+63+59+63+65+63+63+60+55+61+56+63+60+61+63+63+63</f>
        <v>1036</v>
      </c>
      <c r="S10" s="105">
        <f>51+43+49+0+47+0+36+53+59+54+53+51+52+44+46+44+35</f>
        <v>717</v>
      </c>
    </row>
    <row r="11" ht="48.75" customHeight="1">
      <c r="A11" s="63">
        <v>3.0</v>
      </c>
      <c r="B11" s="64" t="s">
        <v>242</v>
      </c>
      <c r="C11" s="65" t="s">
        <v>243</v>
      </c>
      <c r="D11" s="14"/>
      <c r="E11" s="106" t="s">
        <v>32</v>
      </c>
      <c r="F11" s="84"/>
      <c r="G11" s="107"/>
      <c r="H11" s="98" t="s">
        <v>129</v>
      </c>
      <c r="I11" s="93" t="s">
        <v>244</v>
      </c>
      <c r="J11" s="108"/>
      <c r="K11" s="108"/>
      <c r="L11" s="109"/>
      <c r="M11" s="108"/>
      <c r="N11" s="94">
        <v>3.0</v>
      </c>
      <c r="O11" s="93" t="s">
        <v>244</v>
      </c>
      <c r="P11" s="95">
        <v>15.0</v>
      </c>
      <c r="Q11" s="96">
        <v>40.0</v>
      </c>
      <c r="R11" s="105">
        <f>63+65+62+0+63+58+60+63+62+63+63+57+63+65+63+63+57</f>
        <v>990</v>
      </c>
      <c r="S11" s="105">
        <f>44+52+47+63+27+57+63+59+54+46+47+49+0+48+48+38+50</f>
        <v>792</v>
      </c>
    </row>
    <row r="12" ht="48.75" customHeight="1">
      <c r="A12" s="63">
        <v>4.0</v>
      </c>
      <c r="B12" s="64" t="s">
        <v>244</v>
      </c>
      <c r="C12" s="65" t="s">
        <v>245</v>
      </c>
      <c r="D12" s="14"/>
      <c r="E12" s="33"/>
      <c r="F12" s="33"/>
      <c r="G12" s="107"/>
      <c r="H12" s="33"/>
      <c r="I12" s="93" t="s">
        <v>246</v>
      </c>
      <c r="J12" s="108"/>
      <c r="K12" s="108"/>
      <c r="L12" s="109"/>
      <c r="M12" s="108"/>
      <c r="N12" s="94">
        <v>4.0</v>
      </c>
      <c r="O12" s="93" t="s">
        <v>237</v>
      </c>
      <c r="P12" s="95">
        <v>10.0</v>
      </c>
      <c r="Q12" s="96">
        <v>26.0</v>
      </c>
      <c r="R12" s="105">
        <f>57+66+63+59+59+57+62+58+59+50+53+62+56+55+46+51+50</f>
        <v>963</v>
      </c>
      <c r="S12" s="105">
        <f>62+61+43+58+65+58+58+51+60+60+56+53+60+52+63+63+57</f>
        <v>980</v>
      </c>
    </row>
    <row r="13" ht="48.75" customHeight="1">
      <c r="A13" s="63">
        <v>5.0</v>
      </c>
      <c r="B13" s="64" t="s">
        <v>247</v>
      </c>
      <c r="C13" s="65" t="s">
        <v>248</v>
      </c>
      <c r="D13" s="14"/>
      <c r="E13" s="102" t="s">
        <v>32</v>
      </c>
      <c r="F13" s="67"/>
      <c r="G13" s="103"/>
      <c r="H13" s="92" t="s">
        <v>230</v>
      </c>
      <c r="I13" s="93" t="s">
        <v>238</v>
      </c>
      <c r="J13" s="104"/>
      <c r="K13" s="104"/>
      <c r="L13" s="104"/>
      <c r="M13" s="104"/>
      <c r="N13" s="94">
        <v>5.0</v>
      </c>
      <c r="O13" s="93" t="s">
        <v>235</v>
      </c>
      <c r="P13" s="95">
        <v>10.0</v>
      </c>
      <c r="Q13" s="96">
        <v>23.0</v>
      </c>
      <c r="R13" s="105">
        <f>50+40+60+58+54+0+59+57+63+48+47+60+61+61+48+61+35</f>
        <v>862</v>
      </c>
      <c r="S13" s="105">
        <f>46+65+50+59+54+63+44+60+48+62+63+58+47+53+63+55+63</f>
        <v>953</v>
      </c>
    </row>
    <row r="14" ht="48.75" customHeight="1">
      <c r="A14" s="63">
        <v>6.0</v>
      </c>
      <c r="B14" s="64" t="s">
        <v>37</v>
      </c>
      <c r="C14" s="65" t="s">
        <v>249</v>
      </c>
      <c r="D14" s="14"/>
      <c r="E14" s="33"/>
      <c r="F14" s="33"/>
      <c r="G14" s="103"/>
      <c r="H14" s="33"/>
      <c r="I14" s="70"/>
      <c r="J14" s="104"/>
      <c r="K14" s="104"/>
      <c r="L14" s="104"/>
      <c r="M14" s="104"/>
      <c r="N14" s="94">
        <v>6.0</v>
      </c>
      <c r="O14" s="93" t="s">
        <v>246</v>
      </c>
      <c r="P14" s="95">
        <v>9.0</v>
      </c>
      <c r="Q14" s="96">
        <v>27.0</v>
      </c>
      <c r="R14" s="105">
        <f>727+48+60+56+64</f>
        <v>955</v>
      </c>
      <c r="S14" s="105">
        <f>57+57+62+49+55+48+50+63+55+48+56+63+60+65+54+61+45</f>
        <v>948</v>
      </c>
    </row>
    <row r="15" ht="48.75" customHeight="1">
      <c r="A15" s="63">
        <v>7.0</v>
      </c>
      <c r="B15" s="64" t="s">
        <v>241</v>
      </c>
      <c r="C15" s="65" t="s">
        <v>250</v>
      </c>
      <c r="D15" s="14"/>
      <c r="E15" s="106" t="s">
        <v>32</v>
      </c>
      <c r="F15" s="84"/>
      <c r="G15" s="107"/>
      <c r="H15" s="98" t="s">
        <v>231</v>
      </c>
      <c r="I15" s="93" t="s">
        <v>241</v>
      </c>
      <c r="J15" s="108"/>
      <c r="K15" s="108"/>
      <c r="L15" s="108"/>
      <c r="M15" s="108"/>
      <c r="N15" s="72">
        <v>7.0</v>
      </c>
      <c r="O15" s="73" t="s">
        <v>247</v>
      </c>
      <c r="P15" s="74">
        <v>6.0</v>
      </c>
      <c r="Q15" s="75">
        <v>25.0</v>
      </c>
      <c r="R15" s="110">
        <f>63+52+49+65+55+62+58+57+48+55+63+63+47+44+60+61+51</f>
        <v>953</v>
      </c>
      <c r="S15" s="110">
        <f>52+65+59+53+60+64+62+55+63+61+45+45+61+61+58+56+62</f>
        <v>982</v>
      </c>
    </row>
    <row r="16" ht="48.75" customHeight="1">
      <c r="A16" s="63">
        <v>8.0</v>
      </c>
      <c r="B16" s="64" t="s">
        <v>251</v>
      </c>
      <c r="C16" s="65" t="s">
        <v>53</v>
      </c>
      <c r="D16" s="14"/>
      <c r="E16" s="33"/>
      <c r="F16" s="33"/>
      <c r="G16" s="107"/>
      <c r="H16" s="33"/>
      <c r="I16" s="64"/>
      <c r="J16" s="108"/>
      <c r="K16" s="108"/>
      <c r="L16" s="108"/>
      <c r="M16" s="108"/>
      <c r="N16" s="72">
        <v>8.0</v>
      </c>
      <c r="O16" s="73" t="s">
        <v>242</v>
      </c>
      <c r="P16" s="74">
        <v>6.0</v>
      </c>
      <c r="Q16" s="75">
        <v>21.0</v>
      </c>
      <c r="R16" s="110">
        <f>52+57+50+50+47+55+59+59+60+65+51+49+60+53+43+44+63</f>
        <v>917</v>
      </c>
      <c r="S16" s="110">
        <f>63+47+60+56+65+54+48+63+59+45+64+57+56+61+56+63+43</f>
        <v>960</v>
      </c>
    </row>
    <row r="17" ht="48.75" customHeight="1">
      <c r="A17" s="63">
        <v>9.0</v>
      </c>
      <c r="B17" s="64" t="s">
        <v>246</v>
      </c>
      <c r="C17" s="65" t="s">
        <v>252</v>
      </c>
      <c r="D17" s="14"/>
      <c r="E17" s="102" t="s">
        <v>32</v>
      </c>
      <c r="F17" s="111"/>
      <c r="G17" s="103"/>
      <c r="H17" s="92" t="s">
        <v>232</v>
      </c>
      <c r="I17" s="70"/>
      <c r="J17" s="104"/>
      <c r="K17" s="104"/>
      <c r="L17" s="104"/>
      <c r="M17" s="104"/>
      <c r="N17" s="72">
        <v>9.0</v>
      </c>
      <c r="O17" s="73" t="s">
        <v>251</v>
      </c>
      <c r="P17" s="74">
        <v>6.0</v>
      </c>
      <c r="Q17" s="75">
        <v>21.0</v>
      </c>
      <c r="R17" s="110">
        <f>64+58+46+53+65+54+44+53+49+46+56+51+63+33+54+64+63</f>
        <v>916</v>
      </c>
      <c r="S17" s="110">
        <f>50+57+63+65+59+55+59+60+61+63+64+63+52+63+60+51+46</f>
        <v>991</v>
      </c>
    </row>
    <row r="18" ht="48.75" customHeight="1">
      <c r="A18" s="63">
        <v>10.0</v>
      </c>
      <c r="B18" s="64" t="s">
        <v>238</v>
      </c>
      <c r="C18" s="65" t="s">
        <v>253</v>
      </c>
      <c r="D18" s="14"/>
      <c r="E18" s="33"/>
      <c r="F18" s="33"/>
      <c r="G18" s="103"/>
      <c r="H18" s="33"/>
      <c r="I18" s="70"/>
      <c r="J18" s="104"/>
      <c r="K18" s="104"/>
      <c r="L18" s="104"/>
      <c r="M18" s="104"/>
      <c r="N18" s="72">
        <v>10.0</v>
      </c>
      <c r="O18" s="73" t="s">
        <v>239</v>
      </c>
      <c r="P18" s="74">
        <v>5.0</v>
      </c>
      <c r="Q18" s="75">
        <v>17.0</v>
      </c>
      <c r="R18" s="110">
        <f>50+43+43+56+51+60+50+60+54+61+63+58+0+52+60+33+46</f>
        <v>840</v>
      </c>
      <c r="S18" s="110">
        <f>64+63+63+50+61+57+59+57+62+55+64+60+63+55+56+63+63</f>
        <v>1015</v>
      </c>
    </row>
    <row r="19" ht="48.75" customHeight="1">
      <c r="A19" s="63">
        <v>11.0</v>
      </c>
      <c r="B19" s="64" t="s">
        <v>237</v>
      </c>
      <c r="C19" s="65" t="s">
        <v>254</v>
      </c>
      <c r="D19" s="14"/>
      <c r="E19" s="106" t="s">
        <v>32</v>
      </c>
      <c r="F19" s="112"/>
      <c r="G19" s="107"/>
      <c r="H19" s="38"/>
      <c r="I19" s="64"/>
      <c r="J19" s="108"/>
      <c r="K19" s="108"/>
      <c r="L19" s="108"/>
      <c r="M19" s="108"/>
      <c r="N19" s="72">
        <v>11.0</v>
      </c>
      <c r="O19" s="73" t="s">
        <v>37</v>
      </c>
      <c r="P19" s="74">
        <v>4.0</v>
      </c>
      <c r="Q19" s="75">
        <v>15.0</v>
      </c>
      <c r="R19" s="110">
        <f>44+61+63+45+54+48+48+55+61+54+64+45+52+60+56+55+45</f>
        <v>910</v>
      </c>
      <c r="S19" s="110">
        <f>63+66+50+63+54+63+59+57+49+61+63+63+63+46+60+61+64</f>
        <v>1005</v>
      </c>
    </row>
    <row r="20" ht="48.75" customHeight="1">
      <c r="A20" s="63">
        <v>12.0</v>
      </c>
      <c r="B20" s="64" t="s">
        <v>255</v>
      </c>
      <c r="C20" s="65" t="s">
        <v>256</v>
      </c>
      <c r="D20" s="14"/>
      <c r="E20" s="33"/>
      <c r="F20" s="33"/>
      <c r="G20" s="107"/>
      <c r="H20" s="33"/>
      <c r="I20" s="64"/>
      <c r="J20" s="108"/>
      <c r="K20" s="108"/>
      <c r="L20" s="108"/>
      <c r="M20" s="108"/>
      <c r="N20" s="72">
        <v>12.0</v>
      </c>
      <c r="O20" s="73" t="s">
        <v>255</v>
      </c>
      <c r="P20" s="74">
        <v>1.0</v>
      </c>
      <c r="Q20" s="75">
        <v>8.0</v>
      </c>
      <c r="R20" s="110">
        <f>46+57+50+49+27+57+36+51+39+45+45+53+36+46+58+38+43</f>
        <v>776</v>
      </c>
      <c r="S20" s="110">
        <f>50+58+63+64+63+60+63+58+63+65+63+62+63+60+60+63+63</f>
        <v>1041</v>
      </c>
    </row>
    <row r="21">
      <c r="O21" s="9"/>
      <c r="P21" s="9"/>
      <c r="Q21" s="9"/>
      <c r="R21" s="9"/>
      <c r="S21" s="9"/>
    </row>
    <row r="22">
      <c r="O22" s="16"/>
      <c r="P22" s="17"/>
      <c r="Q22" s="17"/>
      <c r="R22" s="17"/>
      <c r="S22" s="18"/>
    </row>
    <row r="23">
      <c r="O23" s="113"/>
      <c r="P23" s="114"/>
      <c r="Q23" s="114"/>
      <c r="R23" s="115"/>
      <c r="S23" s="116"/>
    </row>
  </sheetData>
  <mergeCells count="34"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12:D12"/>
    <mergeCell ref="C16:D16"/>
    <mergeCell ref="C17:D17"/>
    <mergeCell ref="C19:D19"/>
    <mergeCell ref="C20:D2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11:E12"/>
    <mergeCell ref="E13:E14"/>
    <mergeCell ref="F13:F14"/>
    <mergeCell ref="E15:E16"/>
    <mergeCell ref="F15:F16"/>
    <mergeCell ref="E17:E18"/>
    <mergeCell ref="F17:F1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233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8"/>
      <c r="B7" s="8"/>
      <c r="C7" s="8"/>
      <c r="D7" s="8"/>
      <c r="E7" s="8"/>
      <c r="F7" s="8"/>
      <c r="G7" s="8"/>
      <c r="H7" s="8"/>
      <c r="I7" s="9"/>
      <c r="J7" s="10" t="s">
        <v>2</v>
      </c>
      <c r="M7" s="9"/>
      <c r="N7" s="9"/>
      <c r="O7" s="9"/>
      <c r="P7" s="9"/>
      <c r="Q7" s="9"/>
      <c r="R7" s="9"/>
      <c r="S7" s="9"/>
    </row>
    <row r="8" ht="48.75" customHeight="1">
      <c r="A8" s="11" t="s">
        <v>3</v>
      </c>
      <c r="B8" s="11" t="s">
        <v>4</v>
      </c>
      <c r="C8" s="11" t="s">
        <v>5</v>
      </c>
      <c r="E8" s="9"/>
      <c r="F8" s="9"/>
      <c r="G8" s="99" t="s">
        <v>6</v>
      </c>
      <c r="H8" s="100" t="s">
        <v>257</v>
      </c>
      <c r="I8" s="14"/>
      <c r="J8" s="101">
        <v>1.0</v>
      </c>
      <c r="K8" s="101">
        <v>2.0</v>
      </c>
      <c r="L8" s="101">
        <v>3.0</v>
      </c>
      <c r="M8" s="99" t="s">
        <v>8</v>
      </c>
      <c r="N8" s="16" t="s">
        <v>9</v>
      </c>
      <c r="O8" s="16" t="s">
        <v>10</v>
      </c>
      <c r="P8" s="17" t="s">
        <v>11</v>
      </c>
      <c r="Q8" s="17" t="s">
        <v>12</v>
      </c>
      <c r="R8" s="18" t="s">
        <v>13</v>
      </c>
      <c r="S8" s="18" t="s">
        <v>14</v>
      </c>
    </row>
    <row r="9" ht="48.75" customHeight="1">
      <c r="A9" s="63">
        <v>1.0</v>
      </c>
      <c r="B9" s="64" t="s">
        <v>235</v>
      </c>
      <c r="C9" s="65" t="s">
        <v>236</v>
      </c>
      <c r="D9" s="14"/>
      <c r="E9" s="117" t="s">
        <v>32</v>
      </c>
      <c r="F9" s="81">
        <v>0.7291666666666666</v>
      </c>
      <c r="G9" s="118">
        <v>1.0</v>
      </c>
      <c r="H9" s="25" t="s">
        <v>122</v>
      </c>
      <c r="I9" s="61" t="s">
        <v>241</v>
      </c>
      <c r="J9" s="119">
        <v>13.0</v>
      </c>
      <c r="K9" s="119">
        <v>21.0</v>
      </c>
      <c r="L9" s="119">
        <v>21.0</v>
      </c>
      <c r="M9" s="119">
        <v>2.0</v>
      </c>
      <c r="N9" s="72">
        <v>1.0</v>
      </c>
      <c r="O9" s="73" t="s">
        <v>238</v>
      </c>
      <c r="P9" s="74">
        <v>15.0</v>
      </c>
      <c r="Q9" s="75">
        <v>42.0</v>
      </c>
      <c r="R9" s="110">
        <f>51+65+63+63+61+64+63+63+63+60+64+63+63+63+56+63+62</f>
        <v>1050</v>
      </c>
      <c r="S9" s="110">
        <f>55+40+46+45+51+62+60+41+39+50+51+47+36+33+43+33+51</f>
        <v>783</v>
      </c>
    </row>
    <row r="10" ht="48.75" customHeight="1">
      <c r="A10" s="63">
        <v>2.0</v>
      </c>
      <c r="B10" s="64" t="s">
        <v>239</v>
      </c>
      <c r="C10" s="65" t="s">
        <v>240</v>
      </c>
      <c r="D10" s="14"/>
      <c r="E10" s="33"/>
      <c r="F10" s="33"/>
      <c r="G10" s="118">
        <v>0.0</v>
      </c>
      <c r="H10" s="33"/>
      <c r="I10" s="61" t="s">
        <v>238</v>
      </c>
      <c r="J10" s="119">
        <v>21.0</v>
      </c>
      <c r="K10" s="119">
        <v>14.0</v>
      </c>
      <c r="L10" s="119">
        <v>16.0</v>
      </c>
      <c r="M10" s="119">
        <v>1.0</v>
      </c>
      <c r="N10" s="72">
        <v>2.0</v>
      </c>
      <c r="O10" s="73" t="s">
        <v>241</v>
      </c>
      <c r="P10" s="74">
        <v>15.0</v>
      </c>
      <c r="Q10" s="75">
        <v>41.0</v>
      </c>
      <c r="R10" s="110">
        <f>55+63+59+63+65+63+63+60+55+61+56+63+60+61+63+63+63</f>
        <v>1036</v>
      </c>
      <c r="S10" s="110">
        <f>51+43+49+0+47+0+36+53+59+54+53+51+52+44+46+44+35</f>
        <v>717</v>
      </c>
    </row>
    <row r="11" ht="48.75" customHeight="1">
      <c r="A11" s="63">
        <v>3.0</v>
      </c>
      <c r="B11" s="64" t="s">
        <v>242</v>
      </c>
      <c r="C11" s="65" t="s">
        <v>243</v>
      </c>
      <c r="D11" s="14"/>
      <c r="E11" s="106" t="s">
        <v>32</v>
      </c>
      <c r="F11" s="84">
        <v>0.7638888888888888</v>
      </c>
      <c r="G11" s="107">
        <v>0.0</v>
      </c>
      <c r="H11" s="38" t="s">
        <v>125</v>
      </c>
      <c r="I11" s="64" t="s">
        <v>239</v>
      </c>
      <c r="J11" s="108">
        <v>12.0</v>
      </c>
      <c r="K11" s="108">
        <v>15.0</v>
      </c>
      <c r="L11" s="109">
        <v>23.0</v>
      </c>
      <c r="M11" s="108">
        <v>1.0</v>
      </c>
      <c r="N11" s="72">
        <v>3.0</v>
      </c>
      <c r="O11" s="73" t="s">
        <v>244</v>
      </c>
      <c r="P11" s="74">
        <v>15.0</v>
      </c>
      <c r="Q11" s="75">
        <v>40.0</v>
      </c>
      <c r="R11" s="110">
        <f>63+65+62+0+63+58+60+63+62+63+63+57+63+65+63+63+57</f>
        <v>990</v>
      </c>
      <c r="S11" s="110">
        <f>44+52+47+63+27+57+63+59+54+46+47+49+0+48+48+38+50</f>
        <v>792</v>
      </c>
    </row>
    <row r="12" ht="48.75" customHeight="1">
      <c r="A12" s="63">
        <v>4.0</v>
      </c>
      <c r="B12" s="64" t="s">
        <v>244</v>
      </c>
      <c r="C12" s="65" t="s">
        <v>245</v>
      </c>
      <c r="D12" s="14"/>
      <c r="E12" s="33"/>
      <c r="F12" s="33"/>
      <c r="G12" s="107">
        <v>1.0</v>
      </c>
      <c r="H12" s="33"/>
      <c r="I12" s="64" t="s">
        <v>251</v>
      </c>
      <c r="J12" s="108">
        <v>21.0</v>
      </c>
      <c r="K12" s="108">
        <v>21.0</v>
      </c>
      <c r="L12" s="109">
        <v>22.0</v>
      </c>
      <c r="M12" s="108">
        <v>2.0</v>
      </c>
      <c r="N12" s="72">
        <v>4.0</v>
      </c>
      <c r="O12" s="73" t="s">
        <v>237</v>
      </c>
      <c r="P12" s="74">
        <v>10.0</v>
      </c>
      <c r="Q12" s="75">
        <v>26.0</v>
      </c>
      <c r="R12" s="110">
        <f>57+66+63+59+59+57+62+58+59+50+53+62+56+55+46+51+50</f>
        <v>963</v>
      </c>
      <c r="S12" s="110">
        <f>62+61+43+58+65+58+58+51+60+60+56+53+60+52+63+63+57</f>
        <v>980</v>
      </c>
    </row>
    <row r="13" ht="48.75" customHeight="1">
      <c r="A13" s="63">
        <v>5.0</v>
      </c>
      <c r="B13" s="64" t="s">
        <v>247</v>
      </c>
      <c r="C13" s="65" t="s">
        <v>248</v>
      </c>
      <c r="D13" s="14"/>
      <c r="E13" s="117" t="s">
        <v>32</v>
      </c>
      <c r="F13" s="81">
        <v>0.7986111111111112</v>
      </c>
      <c r="G13" s="118">
        <v>0.0</v>
      </c>
      <c r="H13" s="25" t="s">
        <v>210</v>
      </c>
      <c r="I13" s="61" t="s">
        <v>242</v>
      </c>
      <c r="J13" s="119">
        <v>15.0</v>
      </c>
      <c r="K13" s="119">
        <v>18.0</v>
      </c>
      <c r="L13" s="119">
        <v>19.0</v>
      </c>
      <c r="M13" s="119">
        <v>0.0</v>
      </c>
      <c r="N13" s="72">
        <v>5.0</v>
      </c>
      <c r="O13" s="73" t="s">
        <v>235</v>
      </c>
      <c r="P13" s="74">
        <v>10.0</v>
      </c>
      <c r="Q13" s="75">
        <v>23.0</v>
      </c>
      <c r="R13" s="110">
        <f>50+40+60+58+54+0+59+57+63+48+47+60+61+61+48+61+35</f>
        <v>862</v>
      </c>
      <c r="S13" s="110">
        <f>46+65+50+59+54+63+44+60+48+62+63+58+47+53+63+55+63</f>
        <v>953</v>
      </c>
    </row>
    <row r="14" ht="48.75" customHeight="1">
      <c r="A14" s="63">
        <v>6.0</v>
      </c>
      <c r="B14" s="64" t="s">
        <v>37</v>
      </c>
      <c r="C14" s="65" t="s">
        <v>249</v>
      </c>
      <c r="D14" s="14"/>
      <c r="E14" s="33"/>
      <c r="F14" s="33"/>
      <c r="G14" s="118">
        <v>1.0</v>
      </c>
      <c r="H14" s="33"/>
      <c r="I14" s="61" t="s">
        <v>247</v>
      </c>
      <c r="J14" s="119">
        <v>21.0</v>
      </c>
      <c r="K14" s="119">
        <v>21.0</v>
      </c>
      <c r="L14" s="119">
        <v>21.0</v>
      </c>
      <c r="M14" s="119">
        <v>3.0</v>
      </c>
      <c r="N14" s="72">
        <v>6.0</v>
      </c>
      <c r="O14" s="73" t="s">
        <v>246</v>
      </c>
      <c r="P14" s="74">
        <v>9.0</v>
      </c>
      <c r="Q14" s="75">
        <v>27.0</v>
      </c>
      <c r="R14" s="110">
        <f>727+48+60+56+64</f>
        <v>955</v>
      </c>
      <c r="S14" s="110">
        <f>57+57+62+49+55+48+50+63+55+48+56+63+60+65+54+61+45</f>
        <v>948</v>
      </c>
    </row>
    <row r="15" ht="48.75" customHeight="1">
      <c r="A15" s="63">
        <v>7.0</v>
      </c>
      <c r="B15" s="64" t="s">
        <v>241</v>
      </c>
      <c r="C15" s="65" t="s">
        <v>250</v>
      </c>
      <c r="D15" s="14"/>
      <c r="E15" s="106" t="s">
        <v>32</v>
      </c>
      <c r="F15" s="84">
        <v>0.8333333333333334</v>
      </c>
      <c r="G15" s="107">
        <v>1.0</v>
      </c>
      <c r="H15" s="38" t="s">
        <v>209</v>
      </c>
      <c r="I15" s="64" t="s">
        <v>244</v>
      </c>
      <c r="J15" s="108">
        <v>21.0</v>
      </c>
      <c r="K15" s="108">
        <v>21.0</v>
      </c>
      <c r="L15" s="108">
        <v>21.0</v>
      </c>
      <c r="M15" s="108">
        <v>3.0</v>
      </c>
      <c r="N15" s="72">
        <v>7.0</v>
      </c>
      <c r="O15" s="73" t="s">
        <v>247</v>
      </c>
      <c r="P15" s="74">
        <v>6.0</v>
      </c>
      <c r="Q15" s="75">
        <v>25.0</v>
      </c>
      <c r="R15" s="110">
        <f>63+52+49+65+55+62+58+57+48+55+63+63+47+44+60+61+51</f>
        <v>953</v>
      </c>
      <c r="S15" s="110">
        <f>52+65+59+53+60+64+62+55+63+61+45+45+61+61+58+56+62</f>
        <v>982</v>
      </c>
    </row>
    <row r="16" ht="48.75" customHeight="1">
      <c r="A16" s="63">
        <v>8.0</v>
      </c>
      <c r="B16" s="64" t="s">
        <v>251</v>
      </c>
      <c r="C16" s="65" t="s">
        <v>53</v>
      </c>
      <c r="D16" s="14"/>
      <c r="E16" s="33"/>
      <c r="F16" s="33"/>
      <c r="G16" s="107">
        <v>0.0</v>
      </c>
      <c r="H16" s="33"/>
      <c r="I16" s="64" t="s">
        <v>37</v>
      </c>
      <c r="J16" s="108">
        <v>18.0</v>
      </c>
      <c r="K16" s="108">
        <v>12.0</v>
      </c>
      <c r="L16" s="108">
        <v>14.0</v>
      </c>
      <c r="M16" s="108">
        <v>0.0</v>
      </c>
      <c r="N16" s="72">
        <v>8.0</v>
      </c>
      <c r="O16" s="73" t="s">
        <v>242</v>
      </c>
      <c r="P16" s="74">
        <v>6.0</v>
      </c>
      <c r="Q16" s="75">
        <v>21.0</v>
      </c>
      <c r="R16" s="110">
        <f>52+57+50+50+47+55+59+59+60+65+51+49+60+53+43+44+63</f>
        <v>917</v>
      </c>
      <c r="S16" s="110">
        <f>63+47+60+56+65+54+48+63+59+45+64+57+56+61+56+63+43</f>
        <v>960</v>
      </c>
    </row>
    <row r="17" ht="48.75" customHeight="1">
      <c r="A17" s="63">
        <v>9.0</v>
      </c>
      <c r="B17" s="64" t="s">
        <v>246</v>
      </c>
      <c r="C17" s="65" t="s">
        <v>252</v>
      </c>
      <c r="D17" s="14"/>
      <c r="E17" s="117" t="s">
        <v>32</v>
      </c>
      <c r="F17" s="120">
        <v>0.3680555555555556</v>
      </c>
      <c r="G17" s="118">
        <v>0.0</v>
      </c>
      <c r="H17" s="25" t="s">
        <v>211</v>
      </c>
      <c r="I17" s="61" t="s">
        <v>246</v>
      </c>
      <c r="J17" s="119">
        <v>22.0</v>
      </c>
      <c r="K17" s="119">
        <v>19.0</v>
      </c>
      <c r="L17" s="119">
        <v>21.0</v>
      </c>
      <c r="M17" s="119">
        <v>1.0</v>
      </c>
      <c r="N17" s="72">
        <v>9.0</v>
      </c>
      <c r="O17" s="73" t="s">
        <v>251</v>
      </c>
      <c r="P17" s="74">
        <v>6.0</v>
      </c>
      <c r="Q17" s="75">
        <v>21.0</v>
      </c>
      <c r="R17" s="110">
        <f>64+58+46+53+65+54+44+53+49+46+56+51+63+33+54+64+63</f>
        <v>916</v>
      </c>
      <c r="S17" s="110">
        <f>50+57+63+65+59+55+59+60+61+63+64+63+52+63+60+51+46</f>
        <v>991</v>
      </c>
    </row>
    <row r="18" ht="48.75" customHeight="1">
      <c r="A18" s="63">
        <v>10.0</v>
      </c>
      <c r="B18" s="64" t="s">
        <v>238</v>
      </c>
      <c r="C18" s="65" t="s">
        <v>253</v>
      </c>
      <c r="D18" s="14"/>
      <c r="E18" s="33"/>
      <c r="F18" s="33"/>
      <c r="G18" s="118">
        <v>1.0</v>
      </c>
      <c r="H18" s="33"/>
      <c r="I18" s="61" t="s">
        <v>237</v>
      </c>
      <c r="J18" s="119">
        <v>23.0</v>
      </c>
      <c r="K18" s="119">
        <v>21.0</v>
      </c>
      <c r="L18" s="119">
        <v>13.0</v>
      </c>
      <c r="M18" s="119">
        <v>2.0</v>
      </c>
      <c r="N18" s="72">
        <v>10.0</v>
      </c>
      <c r="O18" s="73" t="s">
        <v>239</v>
      </c>
      <c r="P18" s="74">
        <v>5.0</v>
      </c>
      <c r="Q18" s="75">
        <v>17.0</v>
      </c>
      <c r="R18" s="110">
        <f>50+43+43+56+51+60+50+60+54+61+63+58+0+52+60+33+46</f>
        <v>840</v>
      </c>
      <c r="S18" s="110">
        <f>64+63+63+50+61+57+59+57+62+55+64+60+63+55+56+63+63</f>
        <v>1015</v>
      </c>
    </row>
    <row r="19" ht="48.75" customHeight="1">
      <c r="A19" s="63">
        <v>11.0</v>
      </c>
      <c r="B19" s="64" t="s">
        <v>237</v>
      </c>
      <c r="C19" s="65" t="s">
        <v>254</v>
      </c>
      <c r="D19" s="14"/>
      <c r="E19" s="106" t="s">
        <v>32</v>
      </c>
      <c r="F19" s="112">
        <v>0.4027777777777778</v>
      </c>
      <c r="G19" s="107">
        <v>1.0</v>
      </c>
      <c r="H19" s="38" t="s">
        <v>208</v>
      </c>
      <c r="I19" s="64" t="s">
        <v>235</v>
      </c>
      <c r="J19" s="108">
        <v>21.0</v>
      </c>
      <c r="K19" s="108">
        <v>21.0</v>
      </c>
      <c r="L19" s="108">
        <v>8.0</v>
      </c>
      <c r="M19" s="108">
        <v>2.0</v>
      </c>
      <c r="N19" s="72">
        <v>11.0</v>
      </c>
      <c r="O19" s="73" t="s">
        <v>37</v>
      </c>
      <c r="P19" s="74">
        <v>4.0</v>
      </c>
      <c r="Q19" s="75">
        <v>15.0</v>
      </c>
      <c r="R19" s="110">
        <f>44+61+63+45+54+48+48+55+61+54+64+45+52+60+56+55+45</f>
        <v>910</v>
      </c>
      <c r="S19" s="110">
        <f>63+66+50+63+54+63+59+57+49+61+63+63+63+46+60+61+64</f>
        <v>1005</v>
      </c>
    </row>
    <row r="20" ht="48.75" customHeight="1">
      <c r="A20" s="63">
        <v>12.0</v>
      </c>
      <c r="B20" s="64" t="s">
        <v>255</v>
      </c>
      <c r="C20" s="65" t="s">
        <v>256</v>
      </c>
      <c r="D20" s="14"/>
      <c r="E20" s="33"/>
      <c r="F20" s="33"/>
      <c r="G20" s="107">
        <v>0.0</v>
      </c>
      <c r="H20" s="33"/>
      <c r="I20" s="64" t="s">
        <v>255</v>
      </c>
      <c r="J20" s="108">
        <v>16.0</v>
      </c>
      <c r="K20" s="108">
        <v>9.0</v>
      </c>
      <c r="L20" s="108">
        <v>21.0</v>
      </c>
      <c r="M20" s="108">
        <v>1.0</v>
      </c>
      <c r="N20" s="72">
        <v>12.0</v>
      </c>
      <c r="O20" s="73" t="s">
        <v>255</v>
      </c>
      <c r="P20" s="74">
        <v>1.0</v>
      </c>
      <c r="Q20" s="75">
        <v>8.0</v>
      </c>
      <c r="R20" s="110">
        <f>46+57+50+49+27+57+36+51+39+45+45+53+36+46+58+38+43</f>
        <v>776</v>
      </c>
      <c r="S20" s="110">
        <f>50+58+63+64+63+60+63+58+63+65+63+62+63+60+60+63+63</f>
        <v>1041</v>
      </c>
    </row>
    <row r="21" ht="48.75" customHeight="1">
      <c r="A21" s="8"/>
      <c r="B21" s="8"/>
      <c r="C21" s="8"/>
      <c r="D21" s="8"/>
      <c r="E21" s="8"/>
      <c r="F21" s="8"/>
      <c r="G21" s="8"/>
      <c r="H21" s="8"/>
      <c r="I21" s="9"/>
      <c r="J21" s="10" t="s">
        <v>2</v>
      </c>
      <c r="M21" s="9"/>
      <c r="N21" s="9"/>
      <c r="O21" s="9"/>
      <c r="P21" s="9"/>
      <c r="Q21" s="9"/>
      <c r="R21" s="9"/>
      <c r="S21" s="9"/>
    </row>
    <row r="22" ht="48.75" customHeight="1">
      <c r="A22" s="11" t="s">
        <v>3</v>
      </c>
      <c r="B22" s="11" t="s">
        <v>4</v>
      </c>
      <c r="C22" s="11" t="s">
        <v>5</v>
      </c>
      <c r="E22" s="9"/>
      <c r="F22" s="9"/>
      <c r="G22" s="99" t="s">
        <v>6</v>
      </c>
      <c r="H22" s="100" t="s">
        <v>258</v>
      </c>
      <c r="I22" s="14"/>
      <c r="J22" s="101">
        <v>1.0</v>
      </c>
      <c r="K22" s="101">
        <v>2.0</v>
      </c>
      <c r="L22" s="101">
        <v>3.0</v>
      </c>
      <c r="M22" s="99" t="s">
        <v>8</v>
      </c>
      <c r="N22" s="16"/>
      <c r="O22" s="16"/>
      <c r="P22" s="17"/>
      <c r="Q22" s="17"/>
      <c r="R22" s="18"/>
      <c r="S22" s="18"/>
    </row>
    <row r="23" ht="48.75" customHeight="1">
      <c r="A23" s="63">
        <v>1.0</v>
      </c>
      <c r="B23" s="64" t="s">
        <v>235</v>
      </c>
      <c r="C23" s="65" t="s">
        <v>236</v>
      </c>
      <c r="D23" s="14"/>
      <c r="E23" s="102" t="s">
        <v>32</v>
      </c>
      <c r="F23" s="67">
        <v>0.7291666666666666</v>
      </c>
      <c r="G23" s="103">
        <v>0.0</v>
      </c>
      <c r="H23" s="69" t="s">
        <v>213</v>
      </c>
      <c r="I23" s="70" t="s">
        <v>239</v>
      </c>
      <c r="J23" s="104">
        <v>12.0</v>
      </c>
      <c r="K23" s="104">
        <v>16.0</v>
      </c>
      <c r="L23" s="104">
        <v>15.0</v>
      </c>
      <c r="M23" s="104">
        <v>0.0</v>
      </c>
      <c r="N23" s="121"/>
      <c r="O23" s="113"/>
      <c r="P23" s="114"/>
      <c r="Q23" s="115"/>
      <c r="R23" s="116"/>
      <c r="S23" s="116"/>
    </row>
    <row r="24" ht="48.75" customHeight="1">
      <c r="A24" s="63">
        <v>2.0</v>
      </c>
      <c r="B24" s="64" t="s">
        <v>239</v>
      </c>
      <c r="C24" s="65" t="s">
        <v>240</v>
      </c>
      <c r="D24" s="14"/>
      <c r="E24" s="33"/>
      <c r="F24" s="33"/>
      <c r="G24" s="103">
        <v>1.0</v>
      </c>
      <c r="H24" s="33"/>
      <c r="I24" s="70" t="s">
        <v>241</v>
      </c>
      <c r="J24" s="104">
        <v>21.0</v>
      </c>
      <c r="K24" s="104">
        <v>21.0</v>
      </c>
      <c r="L24" s="104">
        <v>21.0</v>
      </c>
      <c r="M24" s="104">
        <v>3.0</v>
      </c>
      <c r="N24" s="121"/>
      <c r="O24" s="113"/>
      <c r="P24" s="114"/>
      <c r="Q24" s="115"/>
      <c r="R24" s="116"/>
      <c r="S24" s="116"/>
    </row>
    <row r="25" ht="48.75" customHeight="1">
      <c r="A25" s="63">
        <v>3.0</v>
      </c>
      <c r="B25" s="64" t="s">
        <v>242</v>
      </c>
      <c r="C25" s="65" t="s">
        <v>243</v>
      </c>
      <c r="D25" s="14"/>
      <c r="E25" s="106" t="s">
        <v>32</v>
      </c>
      <c r="F25" s="84">
        <v>0.7638888888888888</v>
      </c>
      <c r="G25" s="107">
        <v>1.0</v>
      </c>
      <c r="H25" s="38" t="s">
        <v>216</v>
      </c>
      <c r="I25" s="64" t="s">
        <v>244</v>
      </c>
      <c r="J25" s="108">
        <v>21.0</v>
      </c>
      <c r="K25" s="108">
        <v>22.0</v>
      </c>
      <c r="L25" s="109">
        <v>22.0</v>
      </c>
      <c r="M25" s="108">
        <v>3.0</v>
      </c>
      <c r="N25" s="121"/>
      <c r="O25" s="113"/>
      <c r="P25" s="114"/>
      <c r="Q25" s="115"/>
      <c r="R25" s="116"/>
      <c r="S25" s="116"/>
    </row>
    <row r="26" ht="48.75" customHeight="1">
      <c r="A26" s="63">
        <v>4.0</v>
      </c>
      <c r="B26" s="64" t="s">
        <v>244</v>
      </c>
      <c r="C26" s="65" t="s">
        <v>245</v>
      </c>
      <c r="D26" s="14"/>
      <c r="E26" s="33"/>
      <c r="F26" s="33"/>
      <c r="G26" s="107">
        <v>0.0</v>
      </c>
      <c r="H26" s="33"/>
      <c r="I26" s="64" t="s">
        <v>247</v>
      </c>
      <c r="J26" s="108">
        <v>12.0</v>
      </c>
      <c r="K26" s="108">
        <v>20.0</v>
      </c>
      <c r="L26" s="109">
        <v>20.0</v>
      </c>
      <c r="M26" s="108">
        <v>0.0</v>
      </c>
      <c r="N26" s="121"/>
      <c r="O26" s="113"/>
      <c r="P26" s="114"/>
      <c r="Q26" s="115"/>
      <c r="R26" s="116"/>
      <c r="S26" s="116"/>
    </row>
    <row r="27" ht="48.75" customHeight="1">
      <c r="A27" s="63">
        <v>5.0</v>
      </c>
      <c r="B27" s="64" t="s">
        <v>247</v>
      </c>
      <c r="C27" s="65" t="s">
        <v>248</v>
      </c>
      <c r="D27" s="14"/>
      <c r="E27" s="102" t="s">
        <v>32</v>
      </c>
      <c r="F27" s="67">
        <v>0.7986111111111112</v>
      </c>
      <c r="G27" s="103">
        <v>1.0</v>
      </c>
      <c r="H27" s="69" t="s">
        <v>214</v>
      </c>
      <c r="I27" s="70" t="s">
        <v>251</v>
      </c>
      <c r="J27" s="104">
        <v>16.0</v>
      </c>
      <c r="K27" s="104">
        <v>21.0</v>
      </c>
      <c r="L27" s="104">
        <v>21.0</v>
      </c>
      <c r="M27" s="104">
        <v>2.0</v>
      </c>
      <c r="N27" s="121"/>
      <c r="O27" s="113"/>
      <c r="P27" s="114"/>
      <c r="Q27" s="115"/>
      <c r="R27" s="116"/>
      <c r="S27" s="116"/>
    </row>
    <row r="28" ht="48.75" customHeight="1">
      <c r="A28" s="63">
        <v>6.0</v>
      </c>
      <c r="B28" s="64" t="s">
        <v>37</v>
      </c>
      <c r="C28" s="65" t="s">
        <v>249</v>
      </c>
      <c r="D28" s="14"/>
      <c r="E28" s="33"/>
      <c r="F28" s="33"/>
      <c r="G28" s="103">
        <v>0.0</v>
      </c>
      <c r="H28" s="33"/>
      <c r="I28" s="70" t="s">
        <v>255</v>
      </c>
      <c r="J28" s="104">
        <v>21.0</v>
      </c>
      <c r="K28" s="104">
        <v>17.0</v>
      </c>
      <c r="L28" s="104">
        <v>19.0</v>
      </c>
      <c r="M28" s="104">
        <v>1.0</v>
      </c>
      <c r="N28" s="121"/>
      <c r="O28" s="113"/>
      <c r="P28" s="114"/>
      <c r="Q28" s="115"/>
      <c r="R28" s="116"/>
      <c r="S28" s="116"/>
    </row>
    <row r="29" ht="48.75" customHeight="1">
      <c r="A29" s="63">
        <v>7.0</v>
      </c>
      <c r="B29" s="64" t="s">
        <v>241</v>
      </c>
      <c r="C29" s="65" t="s">
        <v>250</v>
      </c>
      <c r="D29" s="14"/>
      <c r="E29" s="106" t="s">
        <v>32</v>
      </c>
      <c r="F29" s="84">
        <v>0.8333333333333334</v>
      </c>
      <c r="G29" s="107">
        <v>1.0</v>
      </c>
      <c r="H29" s="38" t="s">
        <v>217</v>
      </c>
      <c r="I29" s="64" t="s">
        <v>242</v>
      </c>
      <c r="J29" s="108">
        <v>21.0</v>
      </c>
      <c r="K29" s="108">
        <v>21.0</v>
      </c>
      <c r="L29" s="108">
        <v>15.0</v>
      </c>
      <c r="M29" s="108">
        <v>2.0</v>
      </c>
      <c r="N29" s="121"/>
      <c r="O29" s="113"/>
      <c r="P29" s="114"/>
      <c r="Q29" s="115"/>
      <c r="R29" s="116"/>
      <c r="S29" s="116"/>
    </row>
    <row r="30" ht="48.75" customHeight="1">
      <c r="A30" s="63">
        <v>8.0</v>
      </c>
      <c r="B30" s="64" t="s">
        <v>251</v>
      </c>
      <c r="C30" s="65" t="s">
        <v>53</v>
      </c>
      <c r="D30" s="14"/>
      <c r="E30" s="33"/>
      <c r="F30" s="33"/>
      <c r="G30" s="107">
        <v>0.0</v>
      </c>
      <c r="H30" s="33"/>
      <c r="I30" s="64" t="s">
        <v>246</v>
      </c>
      <c r="J30" s="108">
        <v>14.0</v>
      </c>
      <c r="K30" s="108">
        <v>12.0</v>
      </c>
      <c r="L30" s="108">
        <v>21.0</v>
      </c>
      <c r="M30" s="108">
        <v>1.0</v>
      </c>
      <c r="N30" s="121"/>
      <c r="O30" s="113"/>
      <c r="P30" s="114"/>
      <c r="Q30" s="115"/>
      <c r="R30" s="116"/>
      <c r="S30" s="116"/>
    </row>
    <row r="31" ht="48.75" customHeight="1">
      <c r="A31" s="63">
        <v>9.0</v>
      </c>
      <c r="B31" s="64" t="s">
        <v>246</v>
      </c>
      <c r="C31" s="65" t="s">
        <v>252</v>
      </c>
      <c r="D31" s="14"/>
      <c r="E31" s="102" t="s">
        <v>32</v>
      </c>
      <c r="F31" s="111">
        <v>0.3680555555555556</v>
      </c>
      <c r="G31" s="103">
        <v>0.0</v>
      </c>
      <c r="H31" s="69" t="s">
        <v>215</v>
      </c>
      <c r="I31" s="70" t="s">
        <v>235</v>
      </c>
      <c r="J31" s="104">
        <v>5.0</v>
      </c>
      <c r="K31" s="104">
        <v>22.0</v>
      </c>
      <c r="L31" s="104">
        <v>13.0</v>
      </c>
      <c r="M31" s="104">
        <v>0.0</v>
      </c>
      <c r="N31" s="121"/>
      <c r="O31" s="113"/>
      <c r="P31" s="114"/>
      <c r="Q31" s="115"/>
      <c r="R31" s="116"/>
      <c r="S31" s="116"/>
    </row>
    <row r="32" ht="48.75" customHeight="1">
      <c r="A32" s="63">
        <v>10.0</v>
      </c>
      <c r="B32" s="64" t="s">
        <v>238</v>
      </c>
      <c r="C32" s="65" t="s">
        <v>253</v>
      </c>
      <c r="D32" s="14"/>
      <c r="E32" s="33"/>
      <c r="F32" s="33"/>
      <c r="G32" s="103">
        <v>1.0</v>
      </c>
      <c r="H32" s="33"/>
      <c r="I32" s="70" t="s">
        <v>238</v>
      </c>
      <c r="J32" s="104">
        <v>21.0</v>
      </c>
      <c r="K32" s="104">
        <v>23.0</v>
      </c>
      <c r="L32" s="104">
        <v>21.0</v>
      </c>
      <c r="M32" s="104">
        <v>3.0</v>
      </c>
      <c r="N32" s="121"/>
      <c r="O32" s="113"/>
      <c r="P32" s="114"/>
      <c r="Q32" s="115"/>
      <c r="R32" s="116"/>
      <c r="S32" s="116"/>
    </row>
    <row r="33" ht="48.75" customHeight="1">
      <c r="A33" s="63">
        <v>11.0</v>
      </c>
      <c r="B33" s="64" t="s">
        <v>237</v>
      </c>
      <c r="C33" s="65" t="s">
        <v>254</v>
      </c>
      <c r="D33" s="14"/>
      <c r="E33" s="106" t="s">
        <v>32</v>
      </c>
      <c r="F33" s="112">
        <v>0.4027777777777778</v>
      </c>
      <c r="G33" s="107">
        <v>0.0</v>
      </c>
      <c r="H33" s="38" t="s">
        <v>218</v>
      </c>
      <c r="I33" s="64" t="s">
        <v>37</v>
      </c>
      <c r="J33" s="108">
        <v>22.0</v>
      </c>
      <c r="K33" s="108">
        <v>20.0</v>
      </c>
      <c r="L33" s="108">
        <v>19.0</v>
      </c>
      <c r="M33" s="108">
        <v>0.0</v>
      </c>
      <c r="N33" s="121"/>
      <c r="O33" s="113"/>
      <c r="P33" s="114"/>
      <c r="Q33" s="115"/>
      <c r="R33" s="116"/>
      <c r="S33" s="116"/>
    </row>
    <row r="34" ht="48.75" customHeight="1">
      <c r="A34" s="63">
        <v>12.0</v>
      </c>
      <c r="B34" s="64" t="s">
        <v>255</v>
      </c>
      <c r="C34" s="65" t="s">
        <v>256</v>
      </c>
      <c r="D34" s="14"/>
      <c r="E34" s="33"/>
      <c r="F34" s="33"/>
      <c r="G34" s="107">
        <v>1.0</v>
      </c>
      <c r="H34" s="33"/>
      <c r="I34" s="64" t="s">
        <v>237</v>
      </c>
      <c r="J34" s="108">
        <v>23.0</v>
      </c>
      <c r="K34" s="108">
        <v>22.0</v>
      </c>
      <c r="L34" s="108">
        <v>21.0</v>
      </c>
      <c r="M34" s="108">
        <v>3.0</v>
      </c>
      <c r="N34" s="121"/>
      <c r="O34" s="113"/>
      <c r="P34" s="114"/>
      <c r="Q34" s="115"/>
      <c r="R34" s="116"/>
      <c r="S34" s="116"/>
    </row>
    <row r="35" ht="48.75" customHeight="1">
      <c r="A35" s="8"/>
      <c r="B35" s="8"/>
      <c r="C35" s="8"/>
      <c r="D35" s="8"/>
      <c r="E35" s="8"/>
      <c r="F35" s="8"/>
      <c r="G35" s="8"/>
      <c r="H35" s="8"/>
      <c r="I35" s="9"/>
      <c r="J35" s="10" t="s">
        <v>2</v>
      </c>
      <c r="M35" s="9"/>
      <c r="N35" s="9"/>
      <c r="O35" s="9"/>
      <c r="P35" s="9"/>
      <c r="Q35" s="9"/>
      <c r="R35" s="9"/>
      <c r="S35" s="9"/>
    </row>
    <row r="36" ht="48.75" customHeight="1">
      <c r="A36" s="11" t="s">
        <v>3</v>
      </c>
      <c r="B36" s="11" t="s">
        <v>4</v>
      </c>
      <c r="C36" s="11" t="s">
        <v>5</v>
      </c>
      <c r="E36" s="9"/>
      <c r="F36" s="9"/>
      <c r="G36" s="99" t="s">
        <v>6</v>
      </c>
      <c r="H36" s="100" t="s">
        <v>259</v>
      </c>
      <c r="I36" s="14"/>
      <c r="J36" s="101">
        <v>1.0</v>
      </c>
      <c r="K36" s="101">
        <v>2.0</v>
      </c>
      <c r="L36" s="101">
        <v>3.0</v>
      </c>
      <c r="M36" s="99" t="s">
        <v>8</v>
      </c>
      <c r="N36" s="16"/>
      <c r="O36" s="16"/>
      <c r="P36" s="17"/>
      <c r="Q36" s="17"/>
      <c r="R36" s="18"/>
      <c r="S36" s="18"/>
    </row>
    <row r="37" ht="48.75" customHeight="1">
      <c r="A37" s="63">
        <v>1.0</v>
      </c>
      <c r="B37" s="64" t="s">
        <v>235</v>
      </c>
      <c r="C37" s="65" t="s">
        <v>236</v>
      </c>
      <c r="D37" s="14"/>
      <c r="E37" s="102" t="s">
        <v>32</v>
      </c>
      <c r="F37" s="67">
        <v>0.7291666666666666</v>
      </c>
      <c r="G37" s="103">
        <v>1.0</v>
      </c>
      <c r="H37" s="69" t="s">
        <v>194</v>
      </c>
      <c r="I37" s="70" t="s">
        <v>244</v>
      </c>
      <c r="J37" s="104">
        <v>20.0</v>
      </c>
      <c r="K37" s="104">
        <v>21.0</v>
      </c>
      <c r="L37" s="104">
        <v>21.0</v>
      </c>
      <c r="M37" s="104">
        <v>2.0</v>
      </c>
      <c r="N37" s="121"/>
      <c r="O37" s="113"/>
      <c r="P37" s="114"/>
      <c r="Q37" s="115"/>
      <c r="R37" s="116"/>
      <c r="S37" s="116"/>
    </row>
    <row r="38" ht="48.75" customHeight="1">
      <c r="A38" s="63">
        <v>2.0</v>
      </c>
      <c r="B38" s="64" t="s">
        <v>239</v>
      </c>
      <c r="C38" s="65" t="s">
        <v>240</v>
      </c>
      <c r="D38" s="14"/>
      <c r="E38" s="33"/>
      <c r="F38" s="33"/>
      <c r="G38" s="103">
        <v>0.0</v>
      </c>
      <c r="H38" s="33"/>
      <c r="I38" s="70" t="s">
        <v>246</v>
      </c>
      <c r="J38" s="104">
        <v>22.0</v>
      </c>
      <c r="K38" s="104">
        <v>12.0</v>
      </c>
      <c r="L38" s="104">
        <v>13.0</v>
      </c>
      <c r="M38" s="104">
        <v>1.0</v>
      </c>
      <c r="N38" s="121"/>
      <c r="O38" s="113"/>
      <c r="P38" s="114"/>
      <c r="Q38" s="115"/>
      <c r="R38" s="116"/>
      <c r="S38" s="116"/>
    </row>
    <row r="39" ht="48.75" customHeight="1">
      <c r="A39" s="63">
        <v>3.0</v>
      </c>
      <c r="B39" s="64" t="s">
        <v>242</v>
      </c>
      <c r="C39" s="65" t="s">
        <v>243</v>
      </c>
      <c r="D39" s="14"/>
      <c r="E39" s="106" t="s">
        <v>32</v>
      </c>
      <c r="F39" s="84">
        <v>0.7638888888888888</v>
      </c>
      <c r="G39" s="107">
        <v>1.0</v>
      </c>
      <c r="H39" s="38" t="s">
        <v>120</v>
      </c>
      <c r="I39" s="64" t="s">
        <v>37</v>
      </c>
      <c r="J39" s="108">
        <v>21.0</v>
      </c>
      <c r="K39" s="108">
        <v>21.0</v>
      </c>
      <c r="L39" s="109">
        <v>21.0</v>
      </c>
      <c r="M39" s="108">
        <v>3.0</v>
      </c>
      <c r="N39" s="121"/>
      <c r="O39" s="113"/>
      <c r="P39" s="114"/>
      <c r="Q39" s="115"/>
      <c r="R39" s="116"/>
      <c r="S39" s="116"/>
    </row>
    <row r="40" ht="48.75" customHeight="1">
      <c r="A40" s="63">
        <v>4.0</v>
      </c>
      <c r="B40" s="64" t="s">
        <v>244</v>
      </c>
      <c r="C40" s="65" t="s">
        <v>245</v>
      </c>
      <c r="D40" s="14"/>
      <c r="E40" s="33"/>
      <c r="F40" s="33"/>
      <c r="G40" s="107">
        <v>0.0</v>
      </c>
      <c r="H40" s="33"/>
      <c r="I40" s="64" t="s">
        <v>255</v>
      </c>
      <c r="J40" s="108">
        <v>13.0</v>
      </c>
      <c r="K40" s="108">
        <v>18.0</v>
      </c>
      <c r="L40" s="109">
        <v>19.0</v>
      </c>
      <c r="M40" s="108">
        <v>0.0</v>
      </c>
      <c r="N40" s="121"/>
      <c r="O40" s="113"/>
      <c r="P40" s="114"/>
      <c r="Q40" s="115"/>
      <c r="R40" s="116"/>
      <c r="S40" s="116"/>
    </row>
    <row r="41" ht="48.75" customHeight="1">
      <c r="A41" s="63">
        <v>5.0</v>
      </c>
      <c r="B41" s="64" t="s">
        <v>247</v>
      </c>
      <c r="C41" s="65" t="s">
        <v>248</v>
      </c>
      <c r="D41" s="14"/>
      <c r="E41" s="102" t="s">
        <v>32</v>
      </c>
      <c r="F41" s="67">
        <v>0.7986111111111112</v>
      </c>
      <c r="G41" s="103">
        <v>0.0</v>
      </c>
      <c r="H41" s="69" t="s">
        <v>196</v>
      </c>
      <c r="I41" s="70" t="s">
        <v>247</v>
      </c>
      <c r="J41" s="104">
        <v>14.0</v>
      </c>
      <c r="K41" s="104">
        <v>21.0</v>
      </c>
      <c r="L41" s="104">
        <v>14.0</v>
      </c>
      <c r="M41" s="104">
        <v>1.0</v>
      </c>
      <c r="N41" s="121"/>
      <c r="O41" s="113"/>
      <c r="P41" s="114"/>
      <c r="Q41" s="115"/>
      <c r="R41" s="116"/>
      <c r="S41" s="116"/>
    </row>
    <row r="42" ht="48.75" customHeight="1">
      <c r="A42" s="63">
        <v>6.0</v>
      </c>
      <c r="B42" s="64" t="s">
        <v>37</v>
      </c>
      <c r="C42" s="65" t="s">
        <v>249</v>
      </c>
      <c r="D42" s="14"/>
      <c r="E42" s="33"/>
      <c r="F42" s="33"/>
      <c r="G42" s="103">
        <v>1.0</v>
      </c>
      <c r="H42" s="33"/>
      <c r="I42" s="70" t="s">
        <v>241</v>
      </c>
      <c r="J42" s="104">
        <v>21.0</v>
      </c>
      <c r="K42" s="104">
        <v>17.0</v>
      </c>
      <c r="L42" s="104">
        <v>21.0</v>
      </c>
      <c r="M42" s="104">
        <v>2.0</v>
      </c>
      <c r="N42" s="121"/>
      <c r="O42" s="113"/>
      <c r="P42" s="114"/>
      <c r="Q42" s="115"/>
      <c r="R42" s="116"/>
      <c r="S42" s="116"/>
    </row>
    <row r="43" ht="48.75" customHeight="1">
      <c r="A43" s="63">
        <v>7.0</v>
      </c>
      <c r="B43" s="64" t="s">
        <v>241</v>
      </c>
      <c r="C43" s="65" t="s">
        <v>250</v>
      </c>
      <c r="D43" s="14"/>
      <c r="E43" s="106" t="s">
        <v>32</v>
      </c>
      <c r="F43" s="84">
        <v>0.8333333333333334</v>
      </c>
      <c r="G43" s="107">
        <v>0.0</v>
      </c>
      <c r="H43" s="38" t="s">
        <v>193</v>
      </c>
      <c r="I43" s="64" t="s">
        <v>239</v>
      </c>
      <c r="J43" s="108">
        <v>14.0</v>
      </c>
      <c r="K43" s="108">
        <v>13.0</v>
      </c>
      <c r="L43" s="108">
        <v>16.0</v>
      </c>
      <c r="M43" s="108">
        <v>0.0</v>
      </c>
      <c r="N43" s="121"/>
      <c r="O43" s="113"/>
      <c r="P43" s="114"/>
      <c r="Q43" s="115"/>
      <c r="R43" s="116"/>
      <c r="S43" s="116"/>
    </row>
    <row r="44" ht="48.75" customHeight="1">
      <c r="A44" s="63">
        <v>8.0</v>
      </c>
      <c r="B44" s="64" t="s">
        <v>251</v>
      </c>
      <c r="C44" s="65" t="s">
        <v>53</v>
      </c>
      <c r="D44" s="14"/>
      <c r="E44" s="33"/>
      <c r="F44" s="33"/>
      <c r="G44" s="107">
        <v>1.0</v>
      </c>
      <c r="H44" s="33"/>
      <c r="I44" s="64" t="s">
        <v>237</v>
      </c>
      <c r="J44" s="108">
        <v>21.0</v>
      </c>
      <c r="K44" s="108">
        <v>21.0</v>
      </c>
      <c r="L44" s="108">
        <v>21.0</v>
      </c>
      <c r="M44" s="108">
        <v>3.0</v>
      </c>
      <c r="N44" s="121"/>
      <c r="O44" s="113"/>
      <c r="P44" s="114"/>
      <c r="Q44" s="115"/>
      <c r="R44" s="116"/>
      <c r="S44" s="116"/>
    </row>
    <row r="45" ht="48.75" customHeight="1">
      <c r="A45" s="63">
        <v>9.0</v>
      </c>
      <c r="B45" s="64" t="s">
        <v>246</v>
      </c>
      <c r="C45" s="65" t="s">
        <v>252</v>
      </c>
      <c r="D45" s="14"/>
      <c r="E45" s="102" t="s">
        <v>32</v>
      </c>
      <c r="F45" s="111">
        <v>0.3680555555555556</v>
      </c>
      <c r="G45" s="103">
        <v>0.0</v>
      </c>
      <c r="H45" s="69" t="s">
        <v>195</v>
      </c>
      <c r="I45" s="70" t="s">
        <v>251</v>
      </c>
      <c r="J45" s="104">
        <v>15.0</v>
      </c>
      <c r="K45" s="104">
        <v>14.0</v>
      </c>
      <c r="L45" s="104">
        <v>17.0</v>
      </c>
      <c r="M45" s="104">
        <v>0.0</v>
      </c>
      <c r="N45" s="121"/>
      <c r="O45" s="113"/>
      <c r="P45" s="114"/>
      <c r="Q45" s="115"/>
      <c r="R45" s="116"/>
      <c r="S45" s="116"/>
    </row>
    <row r="46" ht="48.75" customHeight="1">
      <c r="A46" s="63">
        <v>10.0</v>
      </c>
      <c r="B46" s="64" t="s">
        <v>238</v>
      </c>
      <c r="C46" s="65" t="s">
        <v>253</v>
      </c>
      <c r="D46" s="14"/>
      <c r="E46" s="33"/>
      <c r="F46" s="33"/>
      <c r="G46" s="103">
        <v>1.0</v>
      </c>
      <c r="H46" s="33"/>
      <c r="I46" s="70" t="s">
        <v>238</v>
      </c>
      <c r="J46" s="104">
        <v>21.0</v>
      </c>
      <c r="K46" s="104">
        <v>21.0</v>
      </c>
      <c r="L46" s="104">
        <v>21.0</v>
      </c>
      <c r="M46" s="104">
        <v>3.0</v>
      </c>
      <c r="N46" s="121"/>
      <c r="O46" s="113"/>
      <c r="P46" s="114"/>
      <c r="Q46" s="115"/>
      <c r="R46" s="116"/>
      <c r="S46" s="116"/>
    </row>
    <row r="47" ht="48.75" customHeight="1">
      <c r="A47" s="63">
        <v>11.0</v>
      </c>
      <c r="B47" s="64" t="s">
        <v>237</v>
      </c>
      <c r="C47" s="65" t="s">
        <v>254</v>
      </c>
      <c r="D47" s="14"/>
      <c r="E47" s="106" t="s">
        <v>32</v>
      </c>
      <c r="F47" s="112">
        <v>0.4027777777777778</v>
      </c>
      <c r="G47" s="107">
        <v>1.0</v>
      </c>
      <c r="H47" s="38" t="s">
        <v>119</v>
      </c>
      <c r="I47" s="64" t="s">
        <v>235</v>
      </c>
      <c r="J47" s="108">
        <v>21.0</v>
      </c>
      <c r="K47" s="108">
        <v>18.0</v>
      </c>
      <c r="L47" s="108">
        <v>21.0</v>
      </c>
      <c r="M47" s="108">
        <v>2.0</v>
      </c>
      <c r="N47" s="121"/>
      <c r="O47" s="113"/>
      <c r="P47" s="114"/>
      <c r="Q47" s="115"/>
      <c r="R47" s="116"/>
      <c r="S47" s="116"/>
    </row>
    <row r="48" ht="48.75" customHeight="1">
      <c r="A48" s="63">
        <v>12.0</v>
      </c>
      <c r="B48" s="64" t="s">
        <v>255</v>
      </c>
      <c r="C48" s="65" t="s">
        <v>256</v>
      </c>
      <c r="D48" s="14"/>
      <c r="E48" s="33"/>
      <c r="F48" s="33"/>
      <c r="G48" s="107">
        <v>0.0</v>
      </c>
      <c r="H48" s="33"/>
      <c r="I48" s="64" t="s">
        <v>242</v>
      </c>
      <c r="J48" s="108">
        <v>10.0</v>
      </c>
      <c r="K48" s="108">
        <v>21.0</v>
      </c>
      <c r="L48" s="108">
        <v>19.0</v>
      </c>
      <c r="M48" s="108">
        <v>1.0</v>
      </c>
      <c r="N48" s="121"/>
      <c r="O48" s="113"/>
      <c r="P48" s="114"/>
      <c r="Q48" s="115"/>
      <c r="R48" s="116"/>
      <c r="S48" s="116"/>
    </row>
    <row r="49" ht="48.75" customHeight="1">
      <c r="A49" s="8"/>
      <c r="B49" s="8"/>
      <c r="C49" s="8"/>
      <c r="D49" s="8"/>
      <c r="E49" s="8"/>
      <c r="F49" s="8"/>
      <c r="G49" s="8"/>
      <c r="H49" s="8"/>
      <c r="I49" s="9"/>
      <c r="J49" s="10" t="s">
        <v>2</v>
      </c>
      <c r="M49" s="9"/>
      <c r="N49" s="9"/>
      <c r="O49" s="9"/>
      <c r="P49" s="9"/>
      <c r="Q49" s="9"/>
      <c r="R49" s="9"/>
      <c r="S49" s="9"/>
    </row>
    <row r="50" ht="48.75" customHeight="1">
      <c r="A50" s="11" t="s">
        <v>3</v>
      </c>
      <c r="B50" s="11" t="s">
        <v>4</v>
      </c>
      <c r="C50" s="11" t="s">
        <v>5</v>
      </c>
      <c r="E50" s="9"/>
      <c r="F50" s="9"/>
      <c r="G50" s="99" t="s">
        <v>6</v>
      </c>
      <c r="H50" s="100" t="s">
        <v>260</v>
      </c>
      <c r="I50" s="14"/>
      <c r="J50" s="101">
        <v>1.0</v>
      </c>
      <c r="K50" s="101">
        <v>2.0</v>
      </c>
      <c r="L50" s="101">
        <v>3.0</v>
      </c>
      <c r="M50" s="99" t="s">
        <v>8</v>
      </c>
      <c r="N50" s="16"/>
      <c r="O50" s="16"/>
      <c r="P50" s="17"/>
      <c r="Q50" s="17"/>
      <c r="R50" s="18"/>
      <c r="S50" s="18"/>
    </row>
    <row r="51" ht="48.75" customHeight="1">
      <c r="A51" s="63">
        <v>1.0</v>
      </c>
      <c r="B51" s="64" t="s">
        <v>235</v>
      </c>
      <c r="C51" s="65" t="s">
        <v>236</v>
      </c>
      <c r="D51" s="14"/>
      <c r="E51" s="102" t="s">
        <v>32</v>
      </c>
      <c r="F51" s="67">
        <v>0.7291666666666666</v>
      </c>
      <c r="G51" s="103" t="s">
        <v>261</v>
      </c>
      <c r="H51" s="69" t="s">
        <v>224</v>
      </c>
      <c r="I51" s="70" t="s">
        <v>244</v>
      </c>
      <c r="J51" s="104" t="s">
        <v>261</v>
      </c>
      <c r="K51" s="104" t="s">
        <v>261</v>
      </c>
      <c r="L51" s="104" t="s">
        <v>261</v>
      </c>
      <c r="M51" s="104" t="s">
        <v>261</v>
      </c>
      <c r="N51" s="121"/>
      <c r="O51" s="113"/>
      <c r="P51" s="114"/>
      <c r="Q51" s="115"/>
      <c r="R51" s="116"/>
      <c r="S51" s="116"/>
    </row>
    <row r="52" ht="48.75" customHeight="1">
      <c r="A52" s="63">
        <v>2.0</v>
      </c>
      <c r="B52" s="64" t="s">
        <v>239</v>
      </c>
      <c r="C52" s="65" t="s">
        <v>240</v>
      </c>
      <c r="D52" s="14"/>
      <c r="E52" s="33"/>
      <c r="F52" s="33"/>
      <c r="G52" s="103">
        <v>1.0</v>
      </c>
      <c r="H52" s="33"/>
      <c r="I52" s="70" t="s">
        <v>241</v>
      </c>
      <c r="J52" s="104">
        <v>21.0</v>
      </c>
      <c r="K52" s="104">
        <v>21.0</v>
      </c>
      <c r="L52" s="104">
        <v>21.0</v>
      </c>
      <c r="M52" s="104">
        <v>3.0</v>
      </c>
      <c r="N52" s="121"/>
      <c r="O52" s="113"/>
      <c r="P52" s="114"/>
      <c r="Q52" s="115"/>
      <c r="R52" s="116"/>
      <c r="S52" s="116"/>
    </row>
    <row r="53" ht="48.75" customHeight="1">
      <c r="A53" s="63">
        <v>3.0</v>
      </c>
      <c r="B53" s="64" t="s">
        <v>242</v>
      </c>
      <c r="C53" s="65" t="s">
        <v>243</v>
      </c>
      <c r="D53" s="14"/>
      <c r="E53" s="106" t="s">
        <v>32</v>
      </c>
      <c r="F53" s="84">
        <v>0.7638888888888888</v>
      </c>
      <c r="G53" s="107">
        <v>1.0</v>
      </c>
      <c r="H53" s="38" t="s">
        <v>221</v>
      </c>
      <c r="I53" s="64" t="s">
        <v>246</v>
      </c>
      <c r="J53" s="108">
        <v>21.0</v>
      </c>
      <c r="K53" s="108">
        <v>21.0</v>
      </c>
      <c r="L53" s="109">
        <v>22.0</v>
      </c>
      <c r="M53" s="108">
        <v>3.0</v>
      </c>
      <c r="N53" s="121"/>
      <c r="O53" s="113"/>
      <c r="P53" s="114"/>
      <c r="Q53" s="115"/>
      <c r="R53" s="116"/>
      <c r="S53" s="116"/>
    </row>
    <row r="54" ht="48.75" customHeight="1">
      <c r="A54" s="63">
        <v>4.0</v>
      </c>
      <c r="B54" s="64" t="s">
        <v>244</v>
      </c>
      <c r="C54" s="65" t="s">
        <v>245</v>
      </c>
      <c r="D54" s="14"/>
      <c r="E54" s="33"/>
      <c r="F54" s="33"/>
      <c r="G54" s="107">
        <v>0.0</v>
      </c>
      <c r="H54" s="33"/>
      <c r="I54" s="64" t="s">
        <v>255</v>
      </c>
      <c r="J54" s="108">
        <v>14.0</v>
      </c>
      <c r="K54" s="108">
        <v>15.0</v>
      </c>
      <c r="L54" s="109">
        <v>20.0</v>
      </c>
      <c r="M54" s="108">
        <v>0.0</v>
      </c>
      <c r="N54" s="121"/>
      <c r="O54" s="113"/>
      <c r="P54" s="114"/>
      <c r="Q54" s="115"/>
      <c r="R54" s="116"/>
      <c r="S54" s="116"/>
    </row>
    <row r="55" ht="48.75" customHeight="1">
      <c r="A55" s="63">
        <v>5.0</v>
      </c>
      <c r="B55" s="64" t="s">
        <v>247</v>
      </c>
      <c r="C55" s="65" t="s">
        <v>248</v>
      </c>
      <c r="D55" s="14"/>
      <c r="E55" s="102" t="s">
        <v>32</v>
      </c>
      <c r="F55" s="67">
        <v>0.7986111111111112</v>
      </c>
      <c r="G55" s="103">
        <v>0.0</v>
      </c>
      <c r="H55" s="69" t="s">
        <v>225</v>
      </c>
      <c r="I55" s="70" t="s">
        <v>37</v>
      </c>
      <c r="J55" s="104">
        <v>16.0</v>
      </c>
      <c r="K55" s="104">
        <v>19.0</v>
      </c>
      <c r="L55" s="104">
        <v>10.0</v>
      </c>
      <c r="M55" s="104">
        <v>0.0</v>
      </c>
      <c r="N55" s="121"/>
      <c r="O55" s="113"/>
      <c r="P55" s="114"/>
      <c r="Q55" s="115"/>
      <c r="R55" s="116"/>
      <c r="S55" s="116"/>
    </row>
    <row r="56" ht="48.75" customHeight="1">
      <c r="A56" s="63">
        <v>6.0</v>
      </c>
      <c r="B56" s="64" t="s">
        <v>37</v>
      </c>
      <c r="C56" s="65" t="s">
        <v>249</v>
      </c>
      <c r="D56" s="14"/>
      <c r="E56" s="33"/>
      <c r="F56" s="33"/>
      <c r="G56" s="103">
        <v>1.0</v>
      </c>
      <c r="H56" s="33"/>
      <c r="I56" s="70" t="s">
        <v>238</v>
      </c>
      <c r="J56" s="104">
        <v>21.0</v>
      </c>
      <c r="K56" s="104">
        <v>21.0</v>
      </c>
      <c r="L56" s="104">
        <v>21.0</v>
      </c>
      <c r="M56" s="104">
        <v>3.0</v>
      </c>
      <c r="N56" s="121"/>
      <c r="O56" s="113"/>
      <c r="P56" s="114"/>
      <c r="Q56" s="115"/>
      <c r="R56" s="116"/>
      <c r="S56" s="116"/>
    </row>
    <row r="57" ht="48.75" customHeight="1">
      <c r="A57" s="63">
        <v>7.0</v>
      </c>
      <c r="B57" s="64" t="s">
        <v>241</v>
      </c>
      <c r="C57" s="65" t="s">
        <v>250</v>
      </c>
      <c r="D57" s="14"/>
      <c r="E57" s="106" t="s">
        <v>32</v>
      </c>
      <c r="F57" s="84">
        <v>0.8333333333333334</v>
      </c>
      <c r="G57" s="107">
        <v>1.0</v>
      </c>
      <c r="H57" s="38" t="s">
        <v>222</v>
      </c>
      <c r="I57" s="64" t="s">
        <v>247</v>
      </c>
      <c r="J57" s="108">
        <v>21.0</v>
      </c>
      <c r="K57" s="108">
        <v>21.0</v>
      </c>
      <c r="L57" s="108">
        <v>23.0</v>
      </c>
      <c r="M57" s="108">
        <v>3.0</v>
      </c>
      <c r="N57" s="121"/>
      <c r="O57" s="113"/>
      <c r="P57" s="114"/>
      <c r="Q57" s="115"/>
      <c r="R57" s="116"/>
      <c r="S57" s="116"/>
    </row>
    <row r="58" ht="48.75" customHeight="1">
      <c r="A58" s="63">
        <v>8.0</v>
      </c>
      <c r="B58" s="64" t="s">
        <v>251</v>
      </c>
      <c r="C58" s="65" t="s">
        <v>53</v>
      </c>
      <c r="D58" s="14"/>
      <c r="E58" s="33"/>
      <c r="F58" s="33"/>
      <c r="G58" s="107">
        <v>0.0</v>
      </c>
      <c r="H58" s="33"/>
      <c r="I58" s="64" t="s">
        <v>251</v>
      </c>
      <c r="J58" s="108">
        <v>17.0</v>
      </c>
      <c r="K58" s="108">
        <v>14.0</v>
      </c>
      <c r="L58" s="108">
        <v>22.0</v>
      </c>
      <c r="M58" s="108">
        <v>0.0</v>
      </c>
      <c r="N58" s="121"/>
      <c r="O58" s="113"/>
      <c r="P58" s="114"/>
      <c r="Q58" s="115"/>
      <c r="R58" s="116"/>
      <c r="S58" s="116"/>
    </row>
    <row r="59" ht="48.75" customHeight="1">
      <c r="A59" s="63">
        <v>9.0</v>
      </c>
      <c r="B59" s="64" t="s">
        <v>246</v>
      </c>
      <c r="C59" s="65" t="s">
        <v>252</v>
      </c>
      <c r="D59" s="14"/>
      <c r="E59" s="102" t="s">
        <v>32</v>
      </c>
      <c r="F59" s="111">
        <v>0.3680555555555556</v>
      </c>
      <c r="G59" s="103">
        <v>1.0</v>
      </c>
      <c r="H59" s="69" t="s">
        <v>223</v>
      </c>
      <c r="I59" s="70" t="s">
        <v>239</v>
      </c>
      <c r="J59" s="104">
        <v>21.0</v>
      </c>
      <c r="K59" s="104">
        <v>21.0</v>
      </c>
      <c r="L59" s="104">
        <v>14.0</v>
      </c>
      <c r="M59" s="104">
        <v>2.0</v>
      </c>
      <c r="N59" s="121"/>
      <c r="O59" s="113"/>
      <c r="P59" s="114"/>
      <c r="Q59" s="115"/>
      <c r="R59" s="116"/>
      <c r="S59" s="116"/>
    </row>
    <row r="60" ht="48.75" customHeight="1">
      <c r="A60" s="63">
        <v>10.0</v>
      </c>
      <c r="B60" s="64" t="s">
        <v>238</v>
      </c>
      <c r="C60" s="65" t="s">
        <v>253</v>
      </c>
      <c r="D60" s="14"/>
      <c r="E60" s="33"/>
      <c r="F60" s="33"/>
      <c r="G60" s="103">
        <v>0.0</v>
      </c>
      <c r="H60" s="33"/>
      <c r="I60" s="70" t="s">
        <v>242</v>
      </c>
      <c r="J60" s="104">
        <v>11.0</v>
      </c>
      <c r="K60" s="104">
        <v>18.0</v>
      </c>
      <c r="L60" s="104">
        <v>21.0</v>
      </c>
      <c r="M60" s="104">
        <v>1.0</v>
      </c>
      <c r="N60" s="121"/>
      <c r="O60" s="113"/>
      <c r="P60" s="114"/>
      <c r="Q60" s="115"/>
      <c r="R60" s="116"/>
      <c r="S60" s="116"/>
    </row>
    <row r="61" ht="48.75" customHeight="1">
      <c r="A61" s="63">
        <v>11.0</v>
      </c>
      <c r="B61" s="64" t="s">
        <v>237</v>
      </c>
      <c r="C61" s="65" t="s">
        <v>254</v>
      </c>
      <c r="D61" s="14"/>
      <c r="E61" s="106" t="s">
        <v>32</v>
      </c>
      <c r="F61" s="112">
        <v>0.4027777777777778</v>
      </c>
      <c r="G61" s="107">
        <v>1.0</v>
      </c>
      <c r="H61" s="38" t="s">
        <v>226</v>
      </c>
      <c r="I61" s="64" t="s">
        <v>235</v>
      </c>
      <c r="J61" s="108">
        <v>14.0</v>
      </c>
      <c r="K61" s="108">
        <v>21.0</v>
      </c>
      <c r="L61" s="108">
        <v>23.0</v>
      </c>
      <c r="M61" s="108">
        <v>2.0</v>
      </c>
      <c r="N61" s="121"/>
      <c r="O61" s="113"/>
      <c r="P61" s="114"/>
      <c r="Q61" s="115"/>
      <c r="R61" s="116"/>
      <c r="S61" s="116"/>
    </row>
    <row r="62" ht="48.75" customHeight="1">
      <c r="A62" s="63">
        <v>12.0</v>
      </c>
      <c r="B62" s="64" t="s">
        <v>255</v>
      </c>
      <c r="C62" s="65" t="s">
        <v>256</v>
      </c>
      <c r="D62" s="14"/>
      <c r="E62" s="33"/>
      <c r="F62" s="33"/>
      <c r="G62" s="107">
        <v>0.0</v>
      </c>
      <c r="H62" s="33"/>
      <c r="I62" s="64" t="s">
        <v>237</v>
      </c>
      <c r="J62" s="108">
        <v>21.0</v>
      </c>
      <c r="K62" s="108">
        <v>17.0</v>
      </c>
      <c r="L62" s="108">
        <v>21.0</v>
      </c>
      <c r="M62" s="108">
        <v>1.0</v>
      </c>
      <c r="N62" s="121"/>
      <c r="O62" s="113"/>
      <c r="P62" s="114"/>
      <c r="Q62" s="115"/>
      <c r="R62" s="116"/>
      <c r="S62" s="116"/>
    </row>
    <row r="63" ht="48.75" customHeight="1">
      <c r="A63" s="8"/>
      <c r="B63" s="8"/>
      <c r="C63" s="8"/>
      <c r="D63" s="8"/>
      <c r="E63" s="8"/>
      <c r="F63" s="8"/>
      <c r="G63" s="8"/>
      <c r="H63" s="8"/>
      <c r="I63" s="9"/>
      <c r="J63" s="10" t="s">
        <v>2</v>
      </c>
      <c r="M63" s="9"/>
      <c r="N63" s="9"/>
      <c r="O63" s="9"/>
      <c r="P63" s="9"/>
      <c r="Q63" s="9"/>
      <c r="R63" s="9"/>
      <c r="S63" s="9"/>
    </row>
    <row r="64" ht="48.75" customHeight="1">
      <c r="A64" s="11" t="s">
        <v>3</v>
      </c>
      <c r="B64" s="11" t="s">
        <v>4</v>
      </c>
      <c r="C64" s="11" t="s">
        <v>5</v>
      </c>
      <c r="E64" s="9"/>
      <c r="F64" s="9"/>
      <c r="G64" s="99" t="s">
        <v>6</v>
      </c>
      <c r="H64" s="100" t="s">
        <v>262</v>
      </c>
      <c r="I64" s="14"/>
      <c r="J64" s="101">
        <v>1.0</v>
      </c>
      <c r="K64" s="101">
        <v>2.0</v>
      </c>
      <c r="L64" s="101">
        <v>3.0</v>
      </c>
      <c r="M64" s="99" t="s">
        <v>8</v>
      </c>
      <c r="N64" s="16"/>
      <c r="O64" s="16"/>
      <c r="P64" s="17"/>
      <c r="Q64" s="17"/>
      <c r="R64" s="18"/>
      <c r="S64" s="18"/>
    </row>
    <row r="65" ht="48.75" customHeight="1">
      <c r="A65" s="63">
        <v>1.0</v>
      </c>
      <c r="B65" s="64" t="s">
        <v>235</v>
      </c>
      <c r="C65" s="65" t="s">
        <v>236</v>
      </c>
      <c r="D65" s="14"/>
      <c r="E65" s="102" t="s">
        <v>32</v>
      </c>
      <c r="F65" s="67">
        <v>0.7291666666666666</v>
      </c>
      <c r="G65" s="103">
        <v>1.0</v>
      </c>
      <c r="H65" s="69" t="s">
        <v>202</v>
      </c>
      <c r="I65" s="70" t="s">
        <v>244</v>
      </c>
      <c r="J65" s="104">
        <v>21.0</v>
      </c>
      <c r="K65" s="104">
        <v>21.0</v>
      </c>
      <c r="L65" s="104">
        <v>21.0</v>
      </c>
      <c r="M65" s="104">
        <v>3.0</v>
      </c>
      <c r="N65" s="121"/>
      <c r="O65" s="113"/>
      <c r="P65" s="114"/>
      <c r="Q65" s="115"/>
      <c r="R65" s="116"/>
      <c r="S65" s="116"/>
    </row>
    <row r="66" ht="48.75" customHeight="1">
      <c r="A66" s="63">
        <v>2.0</v>
      </c>
      <c r="B66" s="64" t="s">
        <v>239</v>
      </c>
      <c r="C66" s="65" t="s">
        <v>240</v>
      </c>
      <c r="D66" s="14"/>
      <c r="E66" s="33"/>
      <c r="F66" s="33"/>
      <c r="G66" s="103">
        <v>0.0</v>
      </c>
      <c r="H66" s="33"/>
      <c r="I66" s="70" t="s">
        <v>255</v>
      </c>
      <c r="J66" s="104">
        <v>10.0</v>
      </c>
      <c r="K66" s="104">
        <v>6.0</v>
      </c>
      <c r="L66" s="104">
        <v>11.0</v>
      </c>
      <c r="M66" s="104">
        <v>0.0</v>
      </c>
      <c r="N66" s="121"/>
      <c r="O66" s="113"/>
      <c r="P66" s="114"/>
      <c r="Q66" s="115"/>
      <c r="R66" s="116"/>
      <c r="S66" s="116"/>
    </row>
    <row r="67" ht="48.75" customHeight="1">
      <c r="A67" s="63">
        <v>3.0</v>
      </c>
      <c r="B67" s="64" t="s">
        <v>242</v>
      </c>
      <c r="C67" s="65" t="s">
        <v>243</v>
      </c>
      <c r="D67" s="14"/>
      <c r="E67" s="106" t="s">
        <v>32</v>
      </c>
      <c r="F67" s="84">
        <v>0.7638888888888888</v>
      </c>
      <c r="G67" s="107">
        <v>0.0</v>
      </c>
      <c r="H67" s="38" t="s">
        <v>98</v>
      </c>
      <c r="I67" s="64" t="s">
        <v>242</v>
      </c>
      <c r="J67" s="108">
        <v>16.0</v>
      </c>
      <c r="K67" s="108">
        <v>9.0</v>
      </c>
      <c r="L67" s="109">
        <v>22.0</v>
      </c>
      <c r="M67" s="108">
        <v>0.0</v>
      </c>
      <c r="N67" s="121"/>
      <c r="O67" s="113"/>
      <c r="P67" s="114"/>
      <c r="Q67" s="115"/>
      <c r="R67" s="116"/>
      <c r="S67" s="116"/>
    </row>
    <row r="68" ht="48.75" customHeight="1">
      <c r="A68" s="63">
        <v>4.0</v>
      </c>
      <c r="B68" s="64" t="s">
        <v>244</v>
      </c>
      <c r="C68" s="65" t="s">
        <v>245</v>
      </c>
      <c r="D68" s="14"/>
      <c r="E68" s="33"/>
      <c r="F68" s="33"/>
      <c r="G68" s="107">
        <v>1.0</v>
      </c>
      <c r="H68" s="33"/>
      <c r="I68" s="64" t="s">
        <v>241</v>
      </c>
      <c r="J68" s="108">
        <v>21.0</v>
      </c>
      <c r="K68" s="108">
        <v>21.0</v>
      </c>
      <c r="L68" s="109">
        <v>23.0</v>
      </c>
      <c r="M68" s="108">
        <v>3.0</v>
      </c>
      <c r="N68" s="121"/>
      <c r="O68" s="113"/>
      <c r="P68" s="114"/>
      <c r="Q68" s="115"/>
      <c r="R68" s="116"/>
      <c r="S68" s="116"/>
    </row>
    <row r="69" ht="48.75" customHeight="1">
      <c r="A69" s="63">
        <v>5.0</v>
      </c>
      <c r="B69" s="64" t="s">
        <v>247</v>
      </c>
      <c r="C69" s="65" t="s">
        <v>248</v>
      </c>
      <c r="D69" s="14"/>
      <c r="E69" s="102" t="s">
        <v>32</v>
      </c>
      <c r="F69" s="67">
        <v>0.7986111111111112</v>
      </c>
      <c r="G69" s="103">
        <v>1.0</v>
      </c>
      <c r="H69" s="69" t="s">
        <v>201</v>
      </c>
      <c r="I69" s="70" t="s">
        <v>235</v>
      </c>
      <c r="J69" s="104">
        <v>21.0</v>
      </c>
      <c r="K69" s="104">
        <v>12.0</v>
      </c>
      <c r="L69" s="104">
        <v>21.0</v>
      </c>
      <c r="M69" s="104">
        <v>2.0</v>
      </c>
      <c r="N69" s="121"/>
      <c r="O69" s="113"/>
      <c r="P69" s="114"/>
      <c r="Q69" s="115"/>
      <c r="R69" s="116"/>
      <c r="S69" s="116"/>
    </row>
    <row r="70" ht="48.75" customHeight="1">
      <c r="A70" s="63">
        <v>6.0</v>
      </c>
      <c r="B70" s="64" t="s">
        <v>37</v>
      </c>
      <c r="C70" s="65" t="s">
        <v>249</v>
      </c>
      <c r="D70" s="14"/>
      <c r="E70" s="33"/>
      <c r="F70" s="33"/>
      <c r="G70" s="103">
        <v>0.0</v>
      </c>
      <c r="H70" s="33"/>
      <c r="I70" s="70" t="s">
        <v>37</v>
      </c>
      <c r="J70" s="104">
        <v>16.0</v>
      </c>
      <c r="K70" s="104">
        <v>21.0</v>
      </c>
      <c r="L70" s="104">
        <v>17.0</v>
      </c>
      <c r="M70" s="104">
        <v>1.0</v>
      </c>
      <c r="N70" s="121"/>
      <c r="O70" s="113"/>
      <c r="P70" s="114"/>
      <c r="Q70" s="115"/>
      <c r="R70" s="116"/>
      <c r="S70" s="116"/>
    </row>
    <row r="71" ht="48.75" customHeight="1">
      <c r="A71" s="63">
        <v>7.0</v>
      </c>
      <c r="B71" s="64" t="s">
        <v>241</v>
      </c>
      <c r="C71" s="65" t="s">
        <v>250</v>
      </c>
      <c r="D71" s="14"/>
      <c r="E71" s="106" t="s">
        <v>32</v>
      </c>
      <c r="F71" s="84">
        <v>0.8333333333333334</v>
      </c>
      <c r="G71" s="107">
        <v>1.0</v>
      </c>
      <c r="H71" s="38" t="s">
        <v>200</v>
      </c>
      <c r="I71" s="64" t="s">
        <v>251</v>
      </c>
      <c r="J71" s="108">
        <v>21.0</v>
      </c>
      <c r="K71" s="108">
        <v>21.0</v>
      </c>
      <c r="L71" s="108">
        <v>23.0</v>
      </c>
      <c r="M71" s="108">
        <v>3.0</v>
      </c>
      <c r="N71" s="121"/>
      <c r="O71" s="113"/>
      <c r="P71" s="114"/>
      <c r="Q71" s="115"/>
      <c r="R71" s="116"/>
      <c r="S71" s="116"/>
    </row>
    <row r="72" ht="48.75" customHeight="1">
      <c r="A72" s="63">
        <v>8.0</v>
      </c>
      <c r="B72" s="64" t="s">
        <v>251</v>
      </c>
      <c r="C72" s="65" t="s">
        <v>53</v>
      </c>
      <c r="D72" s="14"/>
      <c r="E72" s="33"/>
      <c r="F72" s="33"/>
      <c r="G72" s="107">
        <v>0.0</v>
      </c>
      <c r="H72" s="33"/>
      <c r="I72" s="64" t="s">
        <v>237</v>
      </c>
      <c r="J72" s="108">
        <v>19.0</v>
      </c>
      <c r="K72" s="108">
        <v>18.0</v>
      </c>
      <c r="L72" s="108">
        <v>22.0</v>
      </c>
      <c r="M72" s="108">
        <v>0.0</v>
      </c>
      <c r="N72" s="121"/>
      <c r="O72" s="113"/>
      <c r="P72" s="114"/>
      <c r="Q72" s="115"/>
      <c r="R72" s="116"/>
      <c r="S72" s="116"/>
    </row>
    <row r="73" ht="48.75" customHeight="1">
      <c r="A73" s="63">
        <v>9.0</v>
      </c>
      <c r="B73" s="64" t="s">
        <v>246</v>
      </c>
      <c r="C73" s="65" t="s">
        <v>252</v>
      </c>
      <c r="D73" s="14"/>
      <c r="E73" s="102" t="s">
        <v>32</v>
      </c>
      <c r="F73" s="111">
        <v>0.3680555555555556</v>
      </c>
      <c r="G73" s="103">
        <v>0.0</v>
      </c>
      <c r="H73" s="69" t="s">
        <v>127</v>
      </c>
      <c r="I73" s="70" t="s">
        <v>239</v>
      </c>
      <c r="J73" s="104">
        <v>12.0</v>
      </c>
      <c r="K73" s="104">
        <v>18.0</v>
      </c>
      <c r="L73" s="104">
        <v>21.0</v>
      </c>
      <c r="M73" s="104">
        <v>1.0</v>
      </c>
      <c r="N73" s="121"/>
      <c r="O73" s="113"/>
      <c r="P73" s="114"/>
      <c r="Q73" s="115"/>
      <c r="R73" s="116"/>
      <c r="S73" s="116"/>
    </row>
    <row r="74" ht="48.75" customHeight="1">
      <c r="A74" s="63">
        <v>10.0</v>
      </c>
      <c r="B74" s="64" t="s">
        <v>238</v>
      </c>
      <c r="C74" s="65" t="s">
        <v>253</v>
      </c>
      <c r="D74" s="14"/>
      <c r="E74" s="33"/>
      <c r="F74" s="33"/>
      <c r="G74" s="103">
        <v>1.0</v>
      </c>
      <c r="H74" s="33"/>
      <c r="I74" s="70" t="s">
        <v>238</v>
      </c>
      <c r="J74" s="104">
        <v>21.0</v>
      </c>
      <c r="K74" s="104">
        <v>21.0</v>
      </c>
      <c r="L74" s="104">
        <v>19.0</v>
      </c>
      <c r="M74" s="104">
        <v>2.0</v>
      </c>
      <c r="N74" s="121"/>
      <c r="O74" s="113"/>
      <c r="P74" s="114"/>
      <c r="Q74" s="115"/>
      <c r="R74" s="116"/>
      <c r="S74" s="116"/>
    </row>
    <row r="75" ht="48.75" customHeight="1">
      <c r="A75" s="63">
        <v>11.0</v>
      </c>
      <c r="B75" s="64" t="s">
        <v>237</v>
      </c>
      <c r="C75" s="65" t="s">
        <v>254</v>
      </c>
      <c r="D75" s="14"/>
      <c r="E75" s="106" t="s">
        <v>32</v>
      </c>
      <c r="F75" s="112">
        <v>0.4027777777777778</v>
      </c>
      <c r="G75" s="107">
        <v>0.0</v>
      </c>
      <c r="H75" s="38" t="s">
        <v>133</v>
      </c>
      <c r="I75" s="64" t="s">
        <v>247</v>
      </c>
      <c r="J75" s="108">
        <v>18.0</v>
      </c>
      <c r="K75" s="108">
        <v>21.0</v>
      </c>
      <c r="L75" s="108">
        <v>16.0</v>
      </c>
      <c r="M75" s="108">
        <v>1.0</v>
      </c>
      <c r="N75" s="121"/>
      <c r="O75" s="113"/>
      <c r="P75" s="114"/>
      <c r="Q75" s="115"/>
      <c r="R75" s="116"/>
      <c r="S75" s="116"/>
    </row>
    <row r="76" ht="48.75" customHeight="1">
      <c r="A76" s="63">
        <v>12.0</v>
      </c>
      <c r="B76" s="64" t="s">
        <v>255</v>
      </c>
      <c r="C76" s="65" t="s">
        <v>256</v>
      </c>
      <c r="D76" s="14"/>
      <c r="E76" s="33"/>
      <c r="F76" s="33"/>
      <c r="G76" s="107">
        <v>1.0</v>
      </c>
      <c r="H76" s="33"/>
      <c r="I76" s="64" t="s">
        <v>246</v>
      </c>
      <c r="J76" s="108">
        <v>21.0</v>
      </c>
      <c r="K76" s="108">
        <v>18.0</v>
      </c>
      <c r="L76" s="108">
        <v>21.0</v>
      </c>
      <c r="M76" s="108">
        <v>2.0</v>
      </c>
      <c r="N76" s="121"/>
      <c r="O76" s="113"/>
      <c r="P76" s="114"/>
      <c r="Q76" s="115"/>
      <c r="R76" s="116"/>
      <c r="S76" s="116"/>
    </row>
    <row r="77" ht="48.75" customHeight="1">
      <c r="A77" s="8"/>
      <c r="B77" s="8"/>
      <c r="C77" s="8"/>
      <c r="D77" s="8"/>
      <c r="E77" s="8"/>
      <c r="F77" s="8"/>
      <c r="G77" s="8"/>
      <c r="H77" s="8"/>
      <c r="I77" s="9"/>
      <c r="J77" s="10" t="s">
        <v>2</v>
      </c>
      <c r="M77" s="9"/>
      <c r="N77" s="9"/>
      <c r="O77" s="9"/>
      <c r="P77" s="9"/>
      <c r="Q77" s="9"/>
      <c r="R77" s="9"/>
      <c r="S77" s="9"/>
    </row>
    <row r="78" ht="48.75" customHeight="1">
      <c r="A78" s="11" t="s">
        <v>3</v>
      </c>
      <c r="B78" s="11" t="s">
        <v>4</v>
      </c>
      <c r="C78" s="11" t="s">
        <v>5</v>
      </c>
      <c r="E78" s="9"/>
      <c r="F78" s="9"/>
      <c r="G78" s="99" t="s">
        <v>6</v>
      </c>
      <c r="H78" s="100" t="s">
        <v>263</v>
      </c>
      <c r="I78" s="14"/>
      <c r="J78" s="101">
        <v>1.0</v>
      </c>
      <c r="K78" s="101">
        <v>2.0</v>
      </c>
      <c r="L78" s="101">
        <v>3.0</v>
      </c>
      <c r="M78" s="99" t="s">
        <v>8</v>
      </c>
      <c r="N78" s="16"/>
      <c r="O78" s="16"/>
      <c r="P78" s="17"/>
      <c r="Q78" s="17"/>
      <c r="R78" s="18"/>
      <c r="S78" s="18"/>
    </row>
    <row r="79" ht="48.75" customHeight="1">
      <c r="A79" s="63">
        <v>1.0</v>
      </c>
      <c r="B79" s="64" t="s">
        <v>235</v>
      </c>
      <c r="C79" s="65" t="s">
        <v>236</v>
      </c>
      <c r="D79" s="14"/>
      <c r="E79" s="102" t="s">
        <v>32</v>
      </c>
      <c r="F79" s="67">
        <v>0.7291666666666666</v>
      </c>
      <c r="G79" s="103">
        <v>1.0</v>
      </c>
      <c r="H79" s="69" t="s">
        <v>157</v>
      </c>
      <c r="I79" s="70" t="s">
        <v>239</v>
      </c>
      <c r="J79" s="104">
        <v>18.0</v>
      </c>
      <c r="K79" s="104">
        <v>21.0</v>
      </c>
      <c r="L79" s="104">
        <v>21.0</v>
      </c>
      <c r="M79" s="104">
        <v>2.0</v>
      </c>
      <c r="N79" s="121"/>
      <c r="O79" s="113"/>
      <c r="P79" s="114"/>
      <c r="Q79" s="115"/>
      <c r="R79" s="116"/>
      <c r="S79" s="116"/>
    </row>
    <row r="80" ht="48.75" customHeight="1">
      <c r="A80" s="63">
        <v>2.0</v>
      </c>
      <c r="B80" s="64" t="s">
        <v>239</v>
      </c>
      <c r="C80" s="65" t="s">
        <v>240</v>
      </c>
      <c r="D80" s="14"/>
      <c r="E80" s="33"/>
      <c r="F80" s="33"/>
      <c r="G80" s="103">
        <v>0.0</v>
      </c>
      <c r="H80" s="33"/>
      <c r="I80" s="70" t="s">
        <v>255</v>
      </c>
      <c r="J80" s="104">
        <v>21.0</v>
      </c>
      <c r="K80" s="104">
        <v>19.0</v>
      </c>
      <c r="L80" s="104">
        <v>17.0</v>
      </c>
      <c r="M80" s="104">
        <v>1.0</v>
      </c>
      <c r="N80" s="121"/>
      <c r="O80" s="113"/>
      <c r="P80" s="114"/>
      <c r="Q80" s="115"/>
      <c r="R80" s="116"/>
      <c r="S80" s="116"/>
    </row>
    <row r="81" ht="48.75" customHeight="1">
      <c r="A81" s="63">
        <v>3.0</v>
      </c>
      <c r="B81" s="64" t="s">
        <v>242</v>
      </c>
      <c r="C81" s="65" t="s">
        <v>243</v>
      </c>
      <c r="D81" s="14"/>
      <c r="E81" s="106" t="s">
        <v>32</v>
      </c>
      <c r="F81" s="84">
        <v>0.7638888888888888</v>
      </c>
      <c r="G81" s="107">
        <v>0.0</v>
      </c>
      <c r="H81" s="38" t="s">
        <v>103</v>
      </c>
      <c r="I81" s="64" t="s">
        <v>37</v>
      </c>
      <c r="J81" s="108">
        <v>15.0</v>
      </c>
      <c r="K81" s="108">
        <v>18.0</v>
      </c>
      <c r="L81" s="109">
        <v>15.0</v>
      </c>
      <c r="M81" s="108">
        <v>0.0</v>
      </c>
      <c r="N81" s="121"/>
      <c r="O81" s="113"/>
      <c r="P81" s="114"/>
      <c r="Q81" s="115"/>
      <c r="R81" s="116"/>
      <c r="S81" s="116"/>
    </row>
    <row r="82" ht="48.75" customHeight="1">
      <c r="A82" s="63">
        <v>4.0</v>
      </c>
      <c r="B82" s="64" t="s">
        <v>244</v>
      </c>
      <c r="C82" s="65" t="s">
        <v>245</v>
      </c>
      <c r="D82" s="14"/>
      <c r="E82" s="33"/>
      <c r="F82" s="33"/>
      <c r="G82" s="107">
        <v>1.0</v>
      </c>
      <c r="H82" s="33"/>
      <c r="I82" s="64" t="s">
        <v>246</v>
      </c>
      <c r="J82" s="108">
        <v>21.0</v>
      </c>
      <c r="K82" s="108">
        <v>21.0</v>
      </c>
      <c r="L82" s="109">
        <v>21.0</v>
      </c>
      <c r="M82" s="108">
        <v>3.0</v>
      </c>
      <c r="N82" s="121"/>
      <c r="O82" s="113"/>
      <c r="P82" s="114"/>
      <c r="Q82" s="115"/>
      <c r="R82" s="116"/>
      <c r="S82" s="116"/>
    </row>
    <row r="83" ht="48.75" customHeight="1">
      <c r="A83" s="63">
        <v>5.0</v>
      </c>
      <c r="B83" s="64" t="s">
        <v>247</v>
      </c>
      <c r="C83" s="65" t="s">
        <v>248</v>
      </c>
      <c r="D83" s="14"/>
      <c r="E83" s="102" t="s">
        <v>32</v>
      </c>
      <c r="F83" s="67">
        <v>0.7986111111111112</v>
      </c>
      <c r="G83" s="103">
        <v>0.0</v>
      </c>
      <c r="H83" s="69" t="s">
        <v>204</v>
      </c>
      <c r="I83" s="70" t="s">
        <v>235</v>
      </c>
      <c r="J83" s="104">
        <v>0.0</v>
      </c>
      <c r="K83" s="104">
        <v>0.0</v>
      </c>
      <c r="L83" s="104">
        <v>0.0</v>
      </c>
      <c r="M83" s="104">
        <v>0.0</v>
      </c>
      <c r="N83" s="121"/>
      <c r="O83" s="113"/>
      <c r="P83" s="114"/>
      <c r="Q83" s="115"/>
      <c r="R83" s="116"/>
      <c r="S83" s="116"/>
    </row>
    <row r="84" ht="48.75" customHeight="1">
      <c r="A84" s="63">
        <v>6.0</v>
      </c>
      <c r="B84" s="64" t="s">
        <v>37</v>
      </c>
      <c r="C84" s="65" t="s">
        <v>249</v>
      </c>
      <c r="D84" s="14"/>
      <c r="E84" s="33"/>
      <c r="F84" s="33"/>
      <c r="G84" s="103">
        <v>1.0</v>
      </c>
      <c r="H84" s="33"/>
      <c r="I84" s="70" t="s">
        <v>241</v>
      </c>
      <c r="J84" s="104">
        <v>21.0</v>
      </c>
      <c r="K84" s="104">
        <v>21.0</v>
      </c>
      <c r="L84" s="104">
        <v>21.0</v>
      </c>
      <c r="M84" s="104">
        <v>3.0</v>
      </c>
      <c r="N84" s="121"/>
      <c r="O84" s="113"/>
      <c r="P84" s="114"/>
      <c r="Q84" s="115"/>
      <c r="R84" s="116"/>
      <c r="S84" s="116"/>
    </row>
    <row r="85" ht="48.75" customHeight="1">
      <c r="A85" s="63">
        <v>7.0</v>
      </c>
      <c r="B85" s="64" t="s">
        <v>241</v>
      </c>
      <c r="C85" s="65" t="s">
        <v>250</v>
      </c>
      <c r="D85" s="14"/>
      <c r="E85" s="106" t="s">
        <v>32</v>
      </c>
      <c r="F85" s="84">
        <v>0.8333333333333334</v>
      </c>
      <c r="G85" s="107">
        <v>0.0</v>
      </c>
      <c r="H85" s="38" t="s">
        <v>158</v>
      </c>
      <c r="I85" s="64" t="s">
        <v>247</v>
      </c>
      <c r="J85" s="108">
        <v>20.0</v>
      </c>
      <c r="K85" s="108">
        <v>21.0</v>
      </c>
      <c r="L85" s="108">
        <v>21.0</v>
      </c>
      <c r="M85" s="108">
        <v>1.0</v>
      </c>
      <c r="N85" s="121"/>
      <c r="O85" s="113"/>
      <c r="P85" s="114"/>
      <c r="Q85" s="115"/>
      <c r="R85" s="116"/>
      <c r="S85" s="116"/>
    </row>
    <row r="86" ht="48.75" customHeight="1">
      <c r="A86" s="63">
        <v>8.0</v>
      </c>
      <c r="B86" s="64" t="s">
        <v>251</v>
      </c>
      <c r="C86" s="65" t="s">
        <v>53</v>
      </c>
      <c r="D86" s="14"/>
      <c r="E86" s="33"/>
      <c r="F86" s="33"/>
      <c r="G86" s="107">
        <v>1.0</v>
      </c>
      <c r="H86" s="33"/>
      <c r="I86" s="64" t="s">
        <v>238</v>
      </c>
      <c r="J86" s="108">
        <v>22.0</v>
      </c>
      <c r="K86" s="108">
        <v>19.0</v>
      </c>
      <c r="L86" s="108">
        <v>23.0</v>
      </c>
      <c r="M86" s="108">
        <v>2.0</v>
      </c>
      <c r="N86" s="121"/>
      <c r="O86" s="113"/>
      <c r="P86" s="114"/>
      <c r="Q86" s="115"/>
      <c r="R86" s="116"/>
      <c r="S86" s="116"/>
    </row>
    <row r="87" ht="48.75" customHeight="1">
      <c r="A87" s="63">
        <v>9.0</v>
      </c>
      <c r="B87" s="64" t="s">
        <v>246</v>
      </c>
      <c r="C87" s="65" t="s">
        <v>252</v>
      </c>
      <c r="D87" s="14"/>
      <c r="E87" s="102" t="s">
        <v>32</v>
      </c>
      <c r="F87" s="111">
        <v>0.3680555555555556</v>
      </c>
      <c r="G87" s="103">
        <v>0.0</v>
      </c>
      <c r="H87" s="69" t="s">
        <v>159</v>
      </c>
      <c r="I87" s="70" t="s">
        <v>244</v>
      </c>
      <c r="J87" s="104">
        <v>18.0</v>
      </c>
      <c r="K87" s="104">
        <v>19.0</v>
      </c>
      <c r="L87" s="104">
        <v>21.0</v>
      </c>
      <c r="M87" s="104">
        <v>1.0</v>
      </c>
      <c r="N87" s="121"/>
      <c r="O87" s="113"/>
      <c r="P87" s="114"/>
      <c r="Q87" s="115"/>
      <c r="R87" s="116"/>
      <c r="S87" s="116"/>
    </row>
    <row r="88" ht="48.75" customHeight="1">
      <c r="A88" s="63">
        <v>10.0</v>
      </c>
      <c r="B88" s="64" t="s">
        <v>238</v>
      </c>
      <c r="C88" s="65" t="s">
        <v>253</v>
      </c>
      <c r="D88" s="14"/>
      <c r="E88" s="33"/>
      <c r="F88" s="33"/>
      <c r="G88" s="103">
        <v>1.0</v>
      </c>
      <c r="H88" s="33"/>
      <c r="I88" s="70" t="s">
        <v>237</v>
      </c>
      <c r="J88" s="104">
        <v>21.0</v>
      </c>
      <c r="K88" s="104">
        <v>21.0</v>
      </c>
      <c r="L88" s="104">
        <v>15.0</v>
      </c>
      <c r="M88" s="104">
        <v>2.0</v>
      </c>
      <c r="N88" s="121"/>
      <c r="O88" s="113"/>
      <c r="P88" s="114"/>
      <c r="Q88" s="115"/>
      <c r="R88" s="116"/>
      <c r="S88" s="116"/>
    </row>
    <row r="89" ht="48.75" customHeight="1">
      <c r="A89" s="63">
        <v>11.0</v>
      </c>
      <c r="B89" s="64" t="s">
        <v>237</v>
      </c>
      <c r="C89" s="65" t="s">
        <v>254</v>
      </c>
      <c r="D89" s="14"/>
      <c r="E89" s="106" t="s">
        <v>32</v>
      </c>
      <c r="F89" s="112">
        <v>0.4027777777777778</v>
      </c>
      <c r="G89" s="107">
        <v>1.0</v>
      </c>
      <c r="H89" s="38" t="s">
        <v>160</v>
      </c>
      <c r="I89" s="64" t="s">
        <v>242</v>
      </c>
      <c r="J89" s="108">
        <v>21.0</v>
      </c>
      <c r="K89" s="108">
        <v>13.0</v>
      </c>
      <c r="L89" s="108">
        <v>21.0</v>
      </c>
      <c r="M89" s="108">
        <v>2.0</v>
      </c>
      <c r="N89" s="121"/>
      <c r="O89" s="113"/>
      <c r="P89" s="114"/>
      <c r="Q89" s="115"/>
      <c r="R89" s="116"/>
      <c r="S89" s="116"/>
    </row>
    <row r="90" ht="48.75" customHeight="1">
      <c r="A90" s="63">
        <v>12.0</v>
      </c>
      <c r="B90" s="64" t="s">
        <v>255</v>
      </c>
      <c r="C90" s="65" t="s">
        <v>256</v>
      </c>
      <c r="D90" s="14"/>
      <c r="E90" s="33"/>
      <c r="F90" s="33"/>
      <c r="G90" s="107">
        <v>0.0</v>
      </c>
      <c r="H90" s="33"/>
      <c r="I90" s="64" t="s">
        <v>251</v>
      </c>
      <c r="J90" s="108">
        <v>16.0</v>
      </c>
      <c r="K90" s="108">
        <v>21.0</v>
      </c>
      <c r="L90" s="108">
        <v>17.0</v>
      </c>
      <c r="M90" s="108">
        <v>1.0</v>
      </c>
      <c r="N90" s="121"/>
      <c r="O90" s="113"/>
      <c r="P90" s="114"/>
      <c r="Q90" s="115"/>
      <c r="R90" s="116"/>
      <c r="S90" s="116"/>
    </row>
    <row r="91" ht="48.75" customHeight="1">
      <c r="A91" s="8"/>
      <c r="B91" s="8"/>
      <c r="C91" s="8"/>
      <c r="D91" s="8"/>
      <c r="E91" s="8"/>
      <c r="F91" s="8"/>
      <c r="G91" s="8"/>
      <c r="H91" s="8"/>
      <c r="I91" s="9"/>
      <c r="J91" s="10" t="s">
        <v>2</v>
      </c>
      <c r="M91" s="9"/>
      <c r="N91" s="9"/>
      <c r="O91" s="9"/>
      <c r="P91" s="9"/>
      <c r="Q91" s="9"/>
      <c r="R91" s="9"/>
      <c r="S91" s="9"/>
    </row>
    <row r="92" ht="48.75" customHeight="1">
      <c r="A92" s="11" t="s">
        <v>3</v>
      </c>
      <c r="B92" s="11" t="s">
        <v>4</v>
      </c>
      <c r="C92" s="11" t="s">
        <v>5</v>
      </c>
      <c r="E92" s="9"/>
      <c r="F92" s="9"/>
      <c r="G92" s="99" t="s">
        <v>6</v>
      </c>
      <c r="H92" s="100" t="s">
        <v>264</v>
      </c>
      <c r="I92" s="14"/>
      <c r="J92" s="101">
        <v>1.0</v>
      </c>
      <c r="K92" s="101">
        <v>2.0</v>
      </c>
      <c r="L92" s="101">
        <v>3.0</v>
      </c>
      <c r="M92" s="99" t="s">
        <v>8</v>
      </c>
      <c r="N92" s="16"/>
      <c r="O92" s="16"/>
      <c r="P92" s="17"/>
      <c r="Q92" s="17"/>
      <c r="R92" s="18"/>
      <c r="S92" s="18"/>
    </row>
    <row r="93" ht="48.75" customHeight="1">
      <c r="A93" s="63">
        <v>1.0</v>
      </c>
      <c r="B93" s="64" t="s">
        <v>235</v>
      </c>
      <c r="C93" s="65" t="s">
        <v>236</v>
      </c>
      <c r="D93" s="14"/>
      <c r="E93" s="102" t="s">
        <v>32</v>
      </c>
      <c r="F93" s="67">
        <v>0.7291666666666666</v>
      </c>
      <c r="G93" s="103">
        <v>1.0</v>
      </c>
      <c r="H93" s="69" t="s">
        <v>166</v>
      </c>
      <c r="I93" s="70" t="s">
        <v>244</v>
      </c>
      <c r="J93" s="104">
        <v>15.0</v>
      </c>
      <c r="K93" s="104">
        <v>22.0</v>
      </c>
      <c r="L93" s="104">
        <v>23.0</v>
      </c>
      <c r="M93" s="104">
        <v>2.0</v>
      </c>
      <c r="N93" s="121"/>
      <c r="O93" s="113"/>
      <c r="P93" s="114"/>
      <c r="Q93" s="115"/>
      <c r="R93" s="116"/>
      <c r="S93" s="116"/>
    </row>
    <row r="94" ht="48.75" customHeight="1">
      <c r="A94" s="63">
        <v>2.0</v>
      </c>
      <c r="B94" s="64" t="s">
        <v>239</v>
      </c>
      <c r="C94" s="65" t="s">
        <v>240</v>
      </c>
      <c r="D94" s="14"/>
      <c r="E94" s="33"/>
      <c r="F94" s="33"/>
      <c r="G94" s="103">
        <v>0.0</v>
      </c>
      <c r="H94" s="33"/>
      <c r="I94" s="70" t="s">
        <v>238</v>
      </c>
      <c r="J94" s="104">
        <v>21.0</v>
      </c>
      <c r="K94" s="104">
        <v>20.0</v>
      </c>
      <c r="L94" s="104">
        <v>22.0</v>
      </c>
      <c r="M94" s="104">
        <v>1.0</v>
      </c>
      <c r="N94" s="121"/>
      <c r="O94" s="113"/>
      <c r="P94" s="114"/>
      <c r="Q94" s="115"/>
      <c r="R94" s="116"/>
      <c r="S94" s="116"/>
    </row>
    <row r="95" ht="48.75" customHeight="1">
      <c r="A95" s="63">
        <v>3.0</v>
      </c>
      <c r="B95" s="64" t="s">
        <v>242</v>
      </c>
      <c r="C95" s="65" t="s">
        <v>243</v>
      </c>
      <c r="D95" s="14"/>
      <c r="E95" s="106" t="s">
        <v>32</v>
      </c>
      <c r="F95" s="84">
        <v>0.7638888888888888</v>
      </c>
      <c r="G95" s="107">
        <v>1.0</v>
      </c>
      <c r="H95" s="38" t="s">
        <v>129</v>
      </c>
      <c r="I95" s="64" t="s">
        <v>242</v>
      </c>
      <c r="J95" s="108">
        <v>21.0</v>
      </c>
      <c r="K95" s="108">
        <v>21.0</v>
      </c>
      <c r="L95" s="109">
        <v>17.0</v>
      </c>
      <c r="M95" s="108">
        <v>2.0</v>
      </c>
      <c r="N95" s="121"/>
      <c r="O95" s="113"/>
      <c r="P95" s="114"/>
      <c r="Q95" s="115"/>
      <c r="R95" s="116"/>
      <c r="S95" s="116"/>
    </row>
    <row r="96" ht="48.75" customHeight="1">
      <c r="A96" s="63">
        <v>4.0</v>
      </c>
      <c r="B96" s="64" t="s">
        <v>244</v>
      </c>
      <c r="C96" s="65" t="s">
        <v>245</v>
      </c>
      <c r="D96" s="14"/>
      <c r="E96" s="33"/>
      <c r="F96" s="33"/>
      <c r="G96" s="107">
        <v>0.0</v>
      </c>
      <c r="H96" s="33"/>
      <c r="I96" s="64" t="s">
        <v>37</v>
      </c>
      <c r="J96" s="108">
        <v>14.0</v>
      </c>
      <c r="K96" s="108">
        <v>13.0</v>
      </c>
      <c r="L96" s="109">
        <v>21.0</v>
      </c>
      <c r="M96" s="108">
        <v>1.0</v>
      </c>
      <c r="N96" s="121"/>
      <c r="O96" s="113"/>
      <c r="P96" s="114"/>
      <c r="Q96" s="115"/>
      <c r="R96" s="116"/>
      <c r="S96" s="116"/>
    </row>
    <row r="97" ht="48.75" customHeight="1">
      <c r="A97" s="63">
        <v>5.0</v>
      </c>
      <c r="B97" s="64" t="s">
        <v>247</v>
      </c>
      <c r="C97" s="65" t="s">
        <v>248</v>
      </c>
      <c r="D97" s="14"/>
      <c r="E97" s="102" t="s">
        <v>32</v>
      </c>
      <c r="F97" s="67">
        <v>0.7986111111111112</v>
      </c>
      <c r="G97" s="103">
        <v>1.0</v>
      </c>
      <c r="H97" s="69" t="s">
        <v>164</v>
      </c>
      <c r="I97" s="70" t="s">
        <v>241</v>
      </c>
      <c r="J97" s="104">
        <v>21.0</v>
      </c>
      <c r="K97" s="104">
        <v>21.0</v>
      </c>
      <c r="L97" s="104">
        <v>21.0</v>
      </c>
      <c r="M97" s="104">
        <v>3.0</v>
      </c>
      <c r="N97" s="121"/>
      <c r="O97" s="113"/>
      <c r="P97" s="114"/>
      <c r="Q97" s="115"/>
      <c r="R97" s="116"/>
      <c r="S97" s="116"/>
    </row>
    <row r="98" ht="48.75" customHeight="1">
      <c r="A98" s="63">
        <v>6.0</v>
      </c>
      <c r="B98" s="64" t="s">
        <v>37</v>
      </c>
      <c r="C98" s="65" t="s">
        <v>249</v>
      </c>
      <c r="D98" s="14"/>
      <c r="E98" s="33"/>
      <c r="F98" s="33"/>
      <c r="G98" s="103">
        <v>0.0</v>
      </c>
      <c r="H98" s="33"/>
      <c r="I98" s="70" t="s">
        <v>255</v>
      </c>
      <c r="J98" s="104">
        <v>14.0</v>
      </c>
      <c r="K98" s="104">
        <v>9.0</v>
      </c>
      <c r="L98" s="104">
        <v>13.0</v>
      </c>
      <c r="M98" s="104">
        <v>0.0</v>
      </c>
      <c r="N98" s="121"/>
      <c r="O98" s="113"/>
      <c r="P98" s="114"/>
      <c r="Q98" s="115"/>
      <c r="R98" s="116"/>
      <c r="S98" s="116"/>
    </row>
    <row r="99" ht="48.75" customHeight="1">
      <c r="A99" s="63">
        <v>7.0</v>
      </c>
      <c r="B99" s="64" t="s">
        <v>241</v>
      </c>
      <c r="C99" s="65" t="s">
        <v>250</v>
      </c>
      <c r="D99" s="14"/>
      <c r="E99" s="106" t="s">
        <v>32</v>
      </c>
      <c r="F99" s="84">
        <v>0.8333333333333334</v>
      </c>
      <c r="G99" s="107">
        <v>1.0</v>
      </c>
      <c r="H99" s="38" t="s">
        <v>165</v>
      </c>
      <c r="I99" s="64" t="s">
        <v>235</v>
      </c>
      <c r="J99" s="108">
        <v>17.0</v>
      </c>
      <c r="K99" s="108">
        <v>21.0</v>
      </c>
      <c r="L99" s="108">
        <v>21.0</v>
      </c>
      <c r="M99" s="108">
        <v>2.0</v>
      </c>
      <c r="N99" s="121"/>
      <c r="O99" s="113"/>
      <c r="P99" s="114"/>
      <c r="Q99" s="115"/>
      <c r="R99" s="116"/>
      <c r="S99" s="116"/>
    </row>
    <row r="100" ht="48.75" customHeight="1">
      <c r="A100" s="63">
        <v>8.0</v>
      </c>
      <c r="B100" s="64" t="s">
        <v>251</v>
      </c>
      <c r="C100" s="65" t="s">
        <v>53</v>
      </c>
      <c r="D100" s="14"/>
      <c r="E100" s="33"/>
      <c r="F100" s="33"/>
      <c r="G100" s="107">
        <v>0.0</v>
      </c>
      <c r="H100" s="33"/>
      <c r="I100" s="64" t="s">
        <v>251</v>
      </c>
      <c r="J100" s="108">
        <v>21.0</v>
      </c>
      <c r="K100" s="108">
        <v>12.0</v>
      </c>
      <c r="L100" s="108">
        <v>11.0</v>
      </c>
      <c r="M100" s="108">
        <v>1.0</v>
      </c>
      <c r="N100" s="121"/>
      <c r="O100" s="113"/>
      <c r="P100" s="114"/>
      <c r="Q100" s="115"/>
      <c r="R100" s="116"/>
      <c r="S100" s="116"/>
    </row>
    <row r="101" ht="48.75" customHeight="1">
      <c r="A101" s="63">
        <v>9.0</v>
      </c>
      <c r="B101" s="64" t="s">
        <v>246</v>
      </c>
      <c r="C101" s="65" t="s">
        <v>252</v>
      </c>
      <c r="D101" s="14"/>
      <c r="E101" s="102" t="s">
        <v>32</v>
      </c>
      <c r="F101" s="111">
        <v>0.3680555555555556</v>
      </c>
      <c r="G101" s="103">
        <v>0.0</v>
      </c>
      <c r="H101" s="69" t="s">
        <v>123</v>
      </c>
      <c r="I101" s="70" t="s">
        <v>247</v>
      </c>
      <c r="J101" s="104">
        <v>18.0</v>
      </c>
      <c r="K101" s="104">
        <v>18.0</v>
      </c>
      <c r="L101" s="104">
        <v>22.0</v>
      </c>
      <c r="M101" s="104">
        <v>1.0</v>
      </c>
      <c r="N101" s="121"/>
      <c r="O101" s="113"/>
      <c r="P101" s="114"/>
      <c r="Q101" s="115"/>
      <c r="R101" s="116"/>
      <c r="S101" s="116"/>
    </row>
    <row r="102" ht="48.75" customHeight="1">
      <c r="A102" s="63">
        <v>10.0</v>
      </c>
      <c r="B102" s="64" t="s">
        <v>238</v>
      </c>
      <c r="C102" s="65" t="s">
        <v>253</v>
      </c>
      <c r="D102" s="14"/>
      <c r="E102" s="33"/>
      <c r="F102" s="33"/>
      <c r="G102" s="103">
        <v>1.0</v>
      </c>
      <c r="H102" s="33"/>
      <c r="I102" s="70" t="s">
        <v>237</v>
      </c>
      <c r="J102" s="104">
        <v>21.0</v>
      </c>
      <c r="K102" s="104">
        <v>21.0</v>
      </c>
      <c r="L102" s="104">
        <v>20.0</v>
      </c>
      <c r="M102" s="104">
        <v>2.0</v>
      </c>
      <c r="N102" s="121"/>
      <c r="O102" s="113"/>
      <c r="P102" s="114"/>
      <c r="Q102" s="115"/>
      <c r="R102" s="116"/>
      <c r="S102" s="116"/>
    </row>
    <row r="103" ht="48.75" customHeight="1">
      <c r="A103" s="63">
        <v>11.0</v>
      </c>
      <c r="B103" s="64" t="s">
        <v>237</v>
      </c>
      <c r="C103" s="65" t="s">
        <v>254</v>
      </c>
      <c r="D103" s="14"/>
      <c r="E103" s="106" t="s">
        <v>32</v>
      </c>
      <c r="F103" s="112">
        <v>0.4027777777777778</v>
      </c>
      <c r="G103" s="107">
        <v>0.0</v>
      </c>
      <c r="H103" s="38" t="s">
        <v>163</v>
      </c>
      <c r="I103" s="64" t="s">
        <v>239</v>
      </c>
      <c r="J103" s="108">
        <v>19.0</v>
      </c>
      <c r="K103" s="108">
        <v>10.0</v>
      </c>
      <c r="L103" s="108">
        <v>21.0</v>
      </c>
      <c r="M103" s="108">
        <v>1.0</v>
      </c>
      <c r="N103" s="121"/>
      <c r="O103" s="113"/>
      <c r="P103" s="114"/>
      <c r="Q103" s="115"/>
      <c r="R103" s="116"/>
      <c r="S103" s="116"/>
    </row>
    <row r="104" ht="48.75" customHeight="1">
      <c r="A104" s="63">
        <v>12.0</v>
      </c>
      <c r="B104" s="64" t="s">
        <v>255</v>
      </c>
      <c r="C104" s="65" t="s">
        <v>256</v>
      </c>
      <c r="D104" s="14"/>
      <c r="E104" s="33"/>
      <c r="F104" s="33"/>
      <c r="G104" s="107">
        <v>1.0</v>
      </c>
      <c r="H104" s="33"/>
      <c r="I104" s="64" t="s">
        <v>246</v>
      </c>
      <c r="J104" s="108">
        <v>21.0</v>
      </c>
      <c r="K104" s="108">
        <v>21.0</v>
      </c>
      <c r="L104" s="108">
        <v>17.0</v>
      </c>
      <c r="M104" s="108">
        <v>2.0</v>
      </c>
      <c r="N104" s="121"/>
      <c r="O104" s="113"/>
      <c r="P104" s="114"/>
      <c r="Q104" s="115"/>
      <c r="R104" s="116"/>
      <c r="S104" s="116"/>
    </row>
    <row r="105" ht="48.75" customHeight="1">
      <c r="A105" s="8"/>
      <c r="B105" s="8"/>
      <c r="C105" s="8"/>
      <c r="D105" s="8"/>
      <c r="E105" s="8"/>
      <c r="F105" s="8"/>
      <c r="G105" s="8"/>
      <c r="H105" s="8"/>
      <c r="I105" s="9"/>
      <c r="J105" s="10" t="s">
        <v>2</v>
      </c>
      <c r="M105" s="9"/>
      <c r="N105" s="9"/>
      <c r="O105" s="9"/>
      <c r="P105" s="9"/>
      <c r="Q105" s="9"/>
      <c r="R105" s="9"/>
      <c r="S105" s="9"/>
    </row>
    <row r="106" ht="48.75" customHeight="1">
      <c r="A106" s="11" t="s">
        <v>3</v>
      </c>
      <c r="B106" s="11" t="s">
        <v>4</v>
      </c>
      <c r="C106" s="11" t="s">
        <v>5</v>
      </c>
      <c r="E106" s="9"/>
      <c r="F106" s="9"/>
      <c r="G106" s="99" t="s">
        <v>6</v>
      </c>
      <c r="H106" s="100" t="s">
        <v>265</v>
      </c>
      <c r="I106" s="14"/>
      <c r="J106" s="101">
        <v>1.0</v>
      </c>
      <c r="K106" s="101">
        <v>2.0</v>
      </c>
      <c r="L106" s="101">
        <v>3.0</v>
      </c>
      <c r="M106" s="99" t="s">
        <v>8</v>
      </c>
      <c r="N106" s="16"/>
      <c r="O106" s="16"/>
      <c r="P106" s="17"/>
      <c r="Q106" s="17"/>
      <c r="R106" s="18"/>
      <c r="S106" s="18"/>
    </row>
    <row r="107" ht="48.75" customHeight="1">
      <c r="A107" s="63">
        <v>1.0</v>
      </c>
      <c r="B107" s="64" t="s">
        <v>235</v>
      </c>
      <c r="C107" s="65" t="s">
        <v>236</v>
      </c>
      <c r="D107" s="14"/>
      <c r="E107" s="102" t="s">
        <v>32</v>
      </c>
      <c r="F107" s="67">
        <v>0.7291666666666666</v>
      </c>
      <c r="G107" s="103">
        <v>0.0</v>
      </c>
      <c r="H107" s="69" t="s">
        <v>171</v>
      </c>
      <c r="I107" s="70" t="s">
        <v>246</v>
      </c>
      <c r="J107" s="104">
        <v>17.0</v>
      </c>
      <c r="K107" s="104">
        <v>15.0</v>
      </c>
      <c r="L107" s="104">
        <v>9.0</v>
      </c>
      <c r="M107" s="104">
        <v>0.0</v>
      </c>
      <c r="N107" s="121"/>
      <c r="O107" s="113"/>
      <c r="P107" s="114"/>
      <c r="Q107" s="115"/>
      <c r="R107" s="116"/>
      <c r="S107" s="116"/>
    </row>
    <row r="108" ht="48.75" customHeight="1">
      <c r="A108" s="63">
        <v>2.0</v>
      </c>
      <c r="B108" s="64" t="s">
        <v>239</v>
      </c>
      <c r="C108" s="65" t="s">
        <v>240</v>
      </c>
      <c r="D108" s="14"/>
      <c r="E108" s="33"/>
      <c r="F108" s="33"/>
      <c r="G108" s="103">
        <v>1.0</v>
      </c>
      <c r="H108" s="33"/>
      <c r="I108" s="70" t="s">
        <v>238</v>
      </c>
      <c r="J108" s="104">
        <v>21.0</v>
      </c>
      <c r="K108" s="104">
        <v>21.0</v>
      </c>
      <c r="L108" s="104">
        <v>21.0</v>
      </c>
      <c r="M108" s="104">
        <v>3.0</v>
      </c>
      <c r="N108" s="121"/>
      <c r="O108" s="113"/>
      <c r="P108" s="114"/>
      <c r="Q108" s="115"/>
      <c r="R108" s="116"/>
      <c r="S108" s="116"/>
    </row>
    <row r="109" ht="48.75" customHeight="1">
      <c r="A109" s="63">
        <v>3.0</v>
      </c>
      <c r="B109" s="64" t="s">
        <v>242</v>
      </c>
      <c r="C109" s="65" t="s">
        <v>243</v>
      </c>
      <c r="D109" s="14"/>
      <c r="E109" s="106" t="s">
        <v>32</v>
      </c>
      <c r="F109" s="84">
        <v>0.7638888888888888</v>
      </c>
      <c r="G109" s="107">
        <v>1.0</v>
      </c>
      <c r="H109" s="38" t="s">
        <v>168</v>
      </c>
      <c r="I109" s="64" t="s">
        <v>237</v>
      </c>
      <c r="J109" s="108">
        <v>16.0</v>
      </c>
      <c r="K109" s="108">
        <v>21.0</v>
      </c>
      <c r="L109" s="109">
        <v>21.0</v>
      </c>
      <c r="M109" s="108">
        <v>2.0</v>
      </c>
      <c r="N109" s="121"/>
      <c r="O109" s="113"/>
      <c r="P109" s="114"/>
      <c r="Q109" s="115"/>
      <c r="R109" s="116"/>
      <c r="S109" s="116"/>
    </row>
    <row r="110" ht="48.75" customHeight="1">
      <c r="A110" s="63">
        <v>4.0</v>
      </c>
      <c r="B110" s="64" t="s">
        <v>244</v>
      </c>
      <c r="C110" s="65" t="s">
        <v>245</v>
      </c>
      <c r="D110" s="14"/>
      <c r="E110" s="33"/>
      <c r="F110" s="33"/>
      <c r="G110" s="107">
        <v>0.0</v>
      </c>
      <c r="H110" s="33"/>
      <c r="I110" s="64" t="s">
        <v>255</v>
      </c>
      <c r="J110" s="108">
        <v>21.0</v>
      </c>
      <c r="K110" s="108">
        <v>15.0</v>
      </c>
      <c r="L110" s="109">
        <v>15.0</v>
      </c>
      <c r="M110" s="108">
        <v>1.0</v>
      </c>
      <c r="N110" s="121"/>
      <c r="O110" s="113"/>
      <c r="P110" s="114"/>
      <c r="Q110" s="115"/>
      <c r="R110" s="116"/>
      <c r="S110" s="116"/>
    </row>
    <row r="111" ht="48.75" customHeight="1">
      <c r="A111" s="63">
        <v>5.0</v>
      </c>
      <c r="B111" s="64" t="s">
        <v>247</v>
      </c>
      <c r="C111" s="65" t="s">
        <v>248</v>
      </c>
      <c r="D111" s="14"/>
      <c r="E111" s="102" t="s">
        <v>32</v>
      </c>
      <c r="F111" s="67">
        <v>0.7986111111111112</v>
      </c>
      <c r="G111" s="103">
        <v>1.0</v>
      </c>
      <c r="H111" s="69" t="s">
        <v>170</v>
      </c>
      <c r="I111" s="70" t="s">
        <v>247</v>
      </c>
      <c r="J111" s="104">
        <v>21.0</v>
      </c>
      <c r="K111" s="104">
        <v>21.0</v>
      </c>
      <c r="L111" s="104">
        <v>15.0</v>
      </c>
      <c r="M111" s="104">
        <v>2.0</v>
      </c>
      <c r="N111" s="121"/>
      <c r="O111" s="113"/>
      <c r="P111" s="114"/>
      <c r="Q111" s="115"/>
      <c r="R111" s="116"/>
      <c r="S111" s="116"/>
    </row>
    <row r="112" ht="48.75" customHeight="1">
      <c r="A112" s="63">
        <v>6.0</v>
      </c>
      <c r="B112" s="64" t="s">
        <v>37</v>
      </c>
      <c r="C112" s="65" t="s">
        <v>249</v>
      </c>
      <c r="D112" s="14"/>
      <c r="E112" s="33"/>
      <c r="F112" s="33"/>
      <c r="G112" s="103">
        <v>0.0</v>
      </c>
      <c r="H112" s="33"/>
      <c r="I112" s="70" t="s">
        <v>37</v>
      </c>
      <c r="J112" s="104">
        <v>16.0</v>
      </c>
      <c r="K112" s="104">
        <v>18.0</v>
      </c>
      <c r="L112" s="104">
        <v>21.0</v>
      </c>
      <c r="M112" s="104">
        <v>1.0</v>
      </c>
      <c r="N112" s="121"/>
      <c r="O112" s="113"/>
      <c r="P112" s="114"/>
      <c r="Q112" s="115"/>
      <c r="R112" s="116"/>
      <c r="S112" s="116"/>
    </row>
    <row r="113" ht="48.75" customHeight="1">
      <c r="A113" s="63">
        <v>7.0</v>
      </c>
      <c r="B113" s="64" t="s">
        <v>241</v>
      </c>
      <c r="C113" s="65" t="s">
        <v>250</v>
      </c>
      <c r="D113" s="14"/>
      <c r="E113" s="106" t="s">
        <v>32</v>
      </c>
      <c r="F113" s="84">
        <v>0.8333333333333334</v>
      </c>
      <c r="G113" s="107">
        <v>0.0</v>
      </c>
      <c r="H113" s="38" t="s">
        <v>169</v>
      </c>
      <c r="I113" s="64" t="s">
        <v>235</v>
      </c>
      <c r="J113" s="108">
        <v>16.0</v>
      </c>
      <c r="K113" s="108">
        <v>20.0</v>
      </c>
      <c r="L113" s="108">
        <v>21.0</v>
      </c>
      <c r="M113" s="108">
        <v>1.0</v>
      </c>
      <c r="N113" s="121"/>
      <c r="O113" s="113"/>
      <c r="P113" s="114"/>
      <c r="Q113" s="115"/>
      <c r="R113" s="116"/>
      <c r="S113" s="116"/>
    </row>
    <row r="114" ht="48.75" customHeight="1">
      <c r="A114" s="63">
        <v>8.0</v>
      </c>
      <c r="B114" s="64" t="s">
        <v>251</v>
      </c>
      <c r="C114" s="65" t="s">
        <v>53</v>
      </c>
      <c r="D114" s="14"/>
      <c r="E114" s="33"/>
      <c r="F114" s="33"/>
      <c r="G114" s="107">
        <v>1.0</v>
      </c>
      <c r="H114" s="33"/>
      <c r="I114" s="64" t="s">
        <v>239</v>
      </c>
      <c r="J114" s="108">
        <v>21.0</v>
      </c>
      <c r="K114" s="108">
        <v>23.0</v>
      </c>
      <c r="L114" s="108">
        <v>16.0</v>
      </c>
      <c r="M114" s="108">
        <v>2.0</v>
      </c>
      <c r="N114" s="121"/>
      <c r="O114" s="113"/>
      <c r="P114" s="114"/>
      <c r="Q114" s="115"/>
      <c r="R114" s="116"/>
      <c r="S114" s="116"/>
    </row>
    <row r="115" ht="48.75" customHeight="1">
      <c r="A115" s="63">
        <v>9.0</v>
      </c>
      <c r="B115" s="64" t="s">
        <v>246</v>
      </c>
      <c r="C115" s="65" t="s">
        <v>252</v>
      </c>
      <c r="D115" s="14"/>
      <c r="E115" s="102" t="s">
        <v>32</v>
      </c>
      <c r="F115" s="111">
        <v>0.3680555555555556</v>
      </c>
      <c r="G115" s="103">
        <v>0.0</v>
      </c>
      <c r="H115" s="69" t="s">
        <v>173</v>
      </c>
      <c r="I115" s="70" t="s">
        <v>242</v>
      </c>
      <c r="J115" s="104">
        <v>16.0</v>
      </c>
      <c r="K115" s="104">
        <v>22.0</v>
      </c>
      <c r="L115" s="104">
        <v>21.0</v>
      </c>
      <c r="M115" s="104">
        <v>1.0</v>
      </c>
      <c r="N115" s="121"/>
      <c r="O115" s="113"/>
      <c r="P115" s="114"/>
      <c r="Q115" s="115"/>
      <c r="R115" s="116"/>
      <c r="S115" s="116"/>
    </row>
    <row r="116" ht="48.75" customHeight="1">
      <c r="A116" s="63">
        <v>10.0</v>
      </c>
      <c r="B116" s="64" t="s">
        <v>238</v>
      </c>
      <c r="C116" s="65" t="s">
        <v>253</v>
      </c>
      <c r="D116" s="14"/>
      <c r="E116" s="33"/>
      <c r="F116" s="33"/>
      <c r="G116" s="103">
        <v>1.0</v>
      </c>
      <c r="H116" s="33"/>
      <c r="I116" s="70" t="s">
        <v>244</v>
      </c>
      <c r="J116" s="104">
        <v>21.0</v>
      </c>
      <c r="K116" s="104">
        <v>23.0</v>
      </c>
      <c r="L116" s="104">
        <v>19.0</v>
      </c>
      <c r="M116" s="104">
        <v>2.0</v>
      </c>
      <c r="N116" s="121"/>
      <c r="O116" s="113"/>
      <c r="P116" s="114"/>
      <c r="Q116" s="115"/>
      <c r="R116" s="116"/>
      <c r="S116" s="116"/>
    </row>
    <row r="117" ht="48.75" customHeight="1">
      <c r="A117" s="63">
        <v>11.0</v>
      </c>
      <c r="B117" s="64" t="s">
        <v>237</v>
      </c>
      <c r="C117" s="65" t="s">
        <v>254</v>
      </c>
      <c r="D117" s="14"/>
      <c r="E117" s="106" t="s">
        <v>32</v>
      </c>
      <c r="F117" s="112">
        <v>0.4027777777777778</v>
      </c>
      <c r="G117" s="107">
        <v>1.0</v>
      </c>
      <c r="H117" s="38" t="s">
        <v>172</v>
      </c>
      <c r="I117" s="64" t="s">
        <v>241</v>
      </c>
      <c r="J117" s="108">
        <v>21.0</v>
      </c>
      <c r="K117" s="108">
        <v>21.0</v>
      </c>
      <c r="L117" s="108">
        <v>18.0</v>
      </c>
      <c r="M117" s="108">
        <v>2.0</v>
      </c>
      <c r="N117" s="121"/>
      <c r="O117" s="113"/>
      <c r="P117" s="114"/>
      <c r="Q117" s="115"/>
      <c r="R117" s="116"/>
      <c r="S117" s="116"/>
    </row>
    <row r="118" ht="48.75" customHeight="1">
      <c r="A118" s="63">
        <v>12.0</v>
      </c>
      <c r="B118" s="64" t="s">
        <v>255</v>
      </c>
      <c r="C118" s="65" t="s">
        <v>256</v>
      </c>
      <c r="D118" s="14"/>
      <c r="E118" s="33"/>
      <c r="F118" s="33"/>
      <c r="G118" s="107">
        <v>0.0</v>
      </c>
      <c r="H118" s="33"/>
      <c r="I118" s="64" t="s">
        <v>251</v>
      </c>
      <c r="J118" s="108">
        <v>15.0</v>
      </c>
      <c r="K118" s="108">
        <v>17.0</v>
      </c>
      <c r="L118" s="108">
        <v>21.0</v>
      </c>
      <c r="M118" s="108">
        <v>1.0</v>
      </c>
      <c r="N118" s="121"/>
      <c r="O118" s="113"/>
      <c r="P118" s="114"/>
      <c r="Q118" s="115"/>
      <c r="R118" s="116"/>
      <c r="S118" s="116"/>
    </row>
    <row r="119" ht="48.75" customHeight="1">
      <c r="A119" s="8"/>
      <c r="B119" s="8"/>
      <c r="C119" s="8"/>
      <c r="D119" s="8"/>
      <c r="E119" s="8"/>
      <c r="F119" s="8"/>
      <c r="G119" s="8"/>
      <c r="H119" s="8"/>
      <c r="I119" s="9"/>
      <c r="J119" s="10" t="s">
        <v>2</v>
      </c>
      <c r="M119" s="9"/>
      <c r="N119" s="9"/>
      <c r="O119" s="9"/>
      <c r="P119" s="9"/>
      <c r="Q119" s="9"/>
      <c r="R119" s="9"/>
      <c r="S119" s="9"/>
    </row>
    <row r="120" ht="48.75" customHeight="1">
      <c r="A120" s="11" t="s">
        <v>3</v>
      </c>
      <c r="B120" s="11" t="s">
        <v>4</v>
      </c>
      <c r="C120" s="11" t="s">
        <v>5</v>
      </c>
      <c r="E120" s="9"/>
      <c r="F120" s="9"/>
      <c r="G120" s="99" t="s">
        <v>6</v>
      </c>
      <c r="H120" s="100" t="s">
        <v>266</v>
      </c>
      <c r="I120" s="14"/>
      <c r="J120" s="101">
        <v>1.0</v>
      </c>
      <c r="K120" s="101">
        <v>2.0</v>
      </c>
      <c r="L120" s="101">
        <v>3.0</v>
      </c>
      <c r="M120" s="99" t="s">
        <v>8</v>
      </c>
      <c r="N120" s="16"/>
      <c r="O120" s="16"/>
      <c r="P120" s="17"/>
      <c r="Q120" s="17"/>
      <c r="R120" s="18"/>
      <c r="S120" s="18"/>
    </row>
    <row r="121" ht="48.75" customHeight="1">
      <c r="A121" s="63">
        <v>1.0</v>
      </c>
      <c r="B121" s="64" t="s">
        <v>235</v>
      </c>
      <c r="C121" s="65" t="s">
        <v>236</v>
      </c>
      <c r="D121" s="14"/>
      <c r="E121" s="102" t="s">
        <v>32</v>
      </c>
      <c r="F121" s="67">
        <v>0.7291666666666666</v>
      </c>
      <c r="G121" s="103">
        <v>0.0</v>
      </c>
      <c r="H121" s="69" t="s">
        <v>178</v>
      </c>
      <c r="I121" s="70" t="s">
        <v>239</v>
      </c>
      <c r="J121" s="104">
        <v>22.0</v>
      </c>
      <c r="K121" s="104">
        <v>11.0</v>
      </c>
      <c r="L121" s="104">
        <v>21.0</v>
      </c>
      <c r="M121" s="104">
        <v>1.0</v>
      </c>
      <c r="N121" s="121"/>
      <c r="O121" s="113"/>
      <c r="P121" s="114"/>
      <c r="Q121" s="115"/>
      <c r="R121" s="116"/>
      <c r="S121" s="116"/>
    </row>
    <row r="122" ht="48.75" customHeight="1">
      <c r="A122" s="63">
        <v>2.0</v>
      </c>
      <c r="B122" s="64" t="s">
        <v>239</v>
      </c>
      <c r="C122" s="65" t="s">
        <v>240</v>
      </c>
      <c r="D122" s="14"/>
      <c r="E122" s="33"/>
      <c r="F122" s="33"/>
      <c r="G122" s="103">
        <v>1.0</v>
      </c>
      <c r="H122" s="33"/>
      <c r="I122" s="70" t="s">
        <v>244</v>
      </c>
      <c r="J122" s="104">
        <v>23.0</v>
      </c>
      <c r="K122" s="104">
        <v>21.0</v>
      </c>
      <c r="L122" s="104">
        <v>17.0</v>
      </c>
      <c r="M122" s="104">
        <v>2.0</v>
      </c>
      <c r="N122" s="121"/>
      <c r="O122" s="113"/>
      <c r="P122" s="114"/>
      <c r="Q122" s="115"/>
      <c r="R122" s="116"/>
      <c r="S122" s="116"/>
    </row>
    <row r="123" ht="48.75" customHeight="1">
      <c r="A123" s="63">
        <v>3.0</v>
      </c>
      <c r="B123" s="64" t="s">
        <v>242</v>
      </c>
      <c r="C123" s="65" t="s">
        <v>243</v>
      </c>
      <c r="D123" s="14"/>
      <c r="E123" s="106" t="s">
        <v>32</v>
      </c>
      <c r="F123" s="84">
        <v>0.7638888888888888</v>
      </c>
      <c r="G123" s="107">
        <v>1.0</v>
      </c>
      <c r="H123" s="38" t="s">
        <v>109</v>
      </c>
      <c r="I123" s="64" t="s">
        <v>235</v>
      </c>
      <c r="J123" s="108">
        <v>21.0</v>
      </c>
      <c r="K123" s="108">
        <v>21.0</v>
      </c>
      <c r="L123" s="109">
        <v>21.0</v>
      </c>
      <c r="M123" s="108">
        <v>3.0</v>
      </c>
      <c r="N123" s="121"/>
      <c r="O123" s="113"/>
      <c r="P123" s="114"/>
      <c r="Q123" s="115"/>
      <c r="R123" s="116"/>
      <c r="S123" s="116"/>
    </row>
    <row r="124" ht="48.75" customHeight="1">
      <c r="A124" s="63">
        <v>4.0</v>
      </c>
      <c r="B124" s="64" t="s">
        <v>244</v>
      </c>
      <c r="C124" s="65" t="s">
        <v>245</v>
      </c>
      <c r="D124" s="14"/>
      <c r="E124" s="33"/>
      <c r="F124" s="33"/>
      <c r="G124" s="107">
        <v>0.0</v>
      </c>
      <c r="H124" s="33"/>
      <c r="I124" s="64" t="s">
        <v>247</v>
      </c>
      <c r="J124" s="108">
        <v>16.0</v>
      </c>
      <c r="K124" s="108">
        <v>19.0</v>
      </c>
      <c r="L124" s="109">
        <v>13.0</v>
      </c>
      <c r="M124" s="108">
        <v>0.0</v>
      </c>
      <c r="N124" s="121"/>
      <c r="O124" s="113"/>
      <c r="P124" s="114"/>
      <c r="Q124" s="115"/>
      <c r="R124" s="116"/>
      <c r="S124" s="116"/>
    </row>
    <row r="125" ht="48.75" customHeight="1">
      <c r="A125" s="63">
        <v>5.0</v>
      </c>
      <c r="B125" s="64" t="s">
        <v>247</v>
      </c>
      <c r="C125" s="65" t="s">
        <v>248</v>
      </c>
      <c r="D125" s="14"/>
      <c r="E125" s="102" t="s">
        <v>32</v>
      </c>
      <c r="F125" s="67">
        <v>0.7986111111111112</v>
      </c>
      <c r="G125" s="103">
        <v>1.0</v>
      </c>
      <c r="H125" s="69" t="s">
        <v>177</v>
      </c>
      <c r="I125" s="70" t="s">
        <v>242</v>
      </c>
      <c r="J125" s="104">
        <v>23.0</v>
      </c>
      <c r="K125" s="104">
        <v>21.0</v>
      </c>
      <c r="L125" s="104">
        <v>16.0</v>
      </c>
      <c r="M125" s="104">
        <v>2.0</v>
      </c>
      <c r="N125" s="121"/>
      <c r="O125" s="113"/>
      <c r="P125" s="114"/>
      <c r="Q125" s="115"/>
      <c r="R125" s="116"/>
      <c r="S125" s="116"/>
    </row>
    <row r="126" ht="48.75" customHeight="1">
      <c r="A126" s="63">
        <v>6.0</v>
      </c>
      <c r="B126" s="64" t="s">
        <v>37</v>
      </c>
      <c r="C126" s="65" t="s">
        <v>249</v>
      </c>
      <c r="D126" s="14"/>
      <c r="E126" s="33"/>
      <c r="F126" s="33"/>
      <c r="G126" s="103">
        <v>0.0</v>
      </c>
      <c r="H126" s="33"/>
      <c r="I126" s="70" t="s">
        <v>237</v>
      </c>
      <c r="J126" s="104">
        <v>21.0</v>
      </c>
      <c r="K126" s="104">
        <v>17.0</v>
      </c>
      <c r="L126" s="104">
        <v>21.0</v>
      </c>
      <c r="M126" s="104">
        <v>1.0</v>
      </c>
      <c r="N126" s="121"/>
      <c r="O126" s="113"/>
      <c r="P126" s="114"/>
      <c r="Q126" s="115"/>
      <c r="R126" s="116"/>
      <c r="S126" s="116"/>
    </row>
    <row r="127" ht="48.75" customHeight="1">
      <c r="A127" s="63">
        <v>7.0</v>
      </c>
      <c r="B127" s="64" t="s">
        <v>241</v>
      </c>
      <c r="C127" s="65" t="s">
        <v>250</v>
      </c>
      <c r="D127" s="14"/>
      <c r="E127" s="106" t="s">
        <v>32</v>
      </c>
      <c r="F127" s="84">
        <v>0.8333333333333334</v>
      </c>
      <c r="G127" s="107">
        <v>1.0</v>
      </c>
      <c r="H127" s="38" t="s">
        <v>111</v>
      </c>
      <c r="I127" s="64" t="s">
        <v>238</v>
      </c>
      <c r="J127" s="108">
        <v>21.0</v>
      </c>
      <c r="K127" s="108">
        <v>21.0</v>
      </c>
      <c r="L127" s="108">
        <v>21.0</v>
      </c>
      <c r="M127" s="108">
        <v>3.0</v>
      </c>
      <c r="N127" s="121"/>
      <c r="O127" s="113"/>
      <c r="P127" s="114"/>
      <c r="Q127" s="115"/>
      <c r="R127" s="116"/>
      <c r="S127" s="116"/>
    </row>
    <row r="128" ht="48.75" customHeight="1">
      <c r="A128" s="63">
        <v>8.0</v>
      </c>
      <c r="B128" s="64" t="s">
        <v>251</v>
      </c>
      <c r="C128" s="65" t="s">
        <v>53</v>
      </c>
      <c r="D128" s="14"/>
      <c r="E128" s="33"/>
      <c r="F128" s="33"/>
      <c r="G128" s="107">
        <v>0.0</v>
      </c>
      <c r="H128" s="33"/>
      <c r="I128" s="64" t="s">
        <v>255</v>
      </c>
      <c r="J128" s="108">
        <v>12.0</v>
      </c>
      <c r="K128" s="108">
        <v>13.0</v>
      </c>
      <c r="L128" s="108">
        <v>14.0</v>
      </c>
      <c r="M128" s="108">
        <v>0.0</v>
      </c>
      <c r="N128" s="121"/>
      <c r="O128" s="113"/>
      <c r="P128" s="114"/>
      <c r="Q128" s="115"/>
      <c r="R128" s="116"/>
      <c r="S128" s="116"/>
    </row>
    <row r="129" ht="48.75" customHeight="1">
      <c r="A129" s="63">
        <v>9.0</v>
      </c>
      <c r="B129" s="64" t="s">
        <v>246</v>
      </c>
      <c r="C129" s="65" t="s">
        <v>252</v>
      </c>
      <c r="D129" s="14"/>
      <c r="E129" s="102" t="s">
        <v>32</v>
      </c>
      <c r="F129" s="111">
        <v>0.3680555555555556</v>
      </c>
      <c r="G129" s="103">
        <v>0.0</v>
      </c>
      <c r="H129" s="69" t="s">
        <v>175</v>
      </c>
      <c r="I129" s="70" t="s">
        <v>241</v>
      </c>
      <c r="J129" s="104">
        <v>15.0</v>
      </c>
      <c r="K129" s="104">
        <v>19.0</v>
      </c>
      <c r="L129" s="104">
        <v>21.0</v>
      </c>
      <c r="M129" s="104">
        <v>1.0</v>
      </c>
      <c r="N129" s="121"/>
      <c r="O129" s="113"/>
      <c r="P129" s="114"/>
      <c r="Q129" s="115"/>
      <c r="R129" s="116"/>
      <c r="S129" s="116"/>
    </row>
    <row r="130" ht="48.75" customHeight="1">
      <c r="A130" s="63">
        <v>10.0</v>
      </c>
      <c r="B130" s="64" t="s">
        <v>238</v>
      </c>
      <c r="C130" s="65" t="s">
        <v>253</v>
      </c>
      <c r="D130" s="14"/>
      <c r="E130" s="33"/>
      <c r="F130" s="33"/>
      <c r="G130" s="103">
        <v>1.0</v>
      </c>
      <c r="H130" s="33"/>
      <c r="I130" s="70" t="s">
        <v>246</v>
      </c>
      <c r="J130" s="104">
        <v>21.0</v>
      </c>
      <c r="K130" s="104">
        <v>21.0</v>
      </c>
      <c r="L130" s="104">
        <v>17.0</v>
      </c>
      <c r="M130" s="104">
        <v>2.0</v>
      </c>
      <c r="N130" s="121"/>
      <c r="O130" s="113"/>
      <c r="P130" s="114"/>
      <c r="Q130" s="115"/>
      <c r="R130" s="116"/>
      <c r="S130" s="116"/>
    </row>
    <row r="131" ht="48.75" customHeight="1">
      <c r="A131" s="63">
        <v>11.0</v>
      </c>
      <c r="B131" s="64" t="s">
        <v>237</v>
      </c>
      <c r="C131" s="65" t="s">
        <v>254</v>
      </c>
      <c r="D131" s="14"/>
      <c r="E131" s="106" t="s">
        <v>32</v>
      </c>
      <c r="F131" s="112">
        <v>0.4027777777777778</v>
      </c>
      <c r="G131" s="107">
        <v>1.0</v>
      </c>
      <c r="H131" s="38" t="s">
        <v>176</v>
      </c>
      <c r="I131" s="64" t="s">
        <v>37</v>
      </c>
      <c r="J131" s="108">
        <v>21.0</v>
      </c>
      <c r="K131" s="108">
        <v>21.0</v>
      </c>
      <c r="L131" s="108">
        <v>19.0</v>
      </c>
      <c r="M131" s="108">
        <v>2.0</v>
      </c>
      <c r="N131" s="121"/>
      <c r="O131" s="113"/>
      <c r="P131" s="114"/>
      <c r="Q131" s="115"/>
      <c r="R131" s="116"/>
      <c r="S131" s="116"/>
    </row>
    <row r="132" ht="48.75" customHeight="1">
      <c r="A132" s="63">
        <v>12.0</v>
      </c>
      <c r="B132" s="64" t="s">
        <v>255</v>
      </c>
      <c r="C132" s="65" t="s">
        <v>256</v>
      </c>
      <c r="D132" s="14"/>
      <c r="E132" s="33"/>
      <c r="F132" s="33"/>
      <c r="G132" s="107">
        <v>0.0</v>
      </c>
      <c r="H132" s="33"/>
      <c r="I132" s="64" t="s">
        <v>251</v>
      </c>
      <c r="J132" s="108">
        <v>13.0</v>
      </c>
      <c r="K132" s="108">
        <v>15.0</v>
      </c>
      <c r="L132" s="108">
        <v>21.0</v>
      </c>
      <c r="M132" s="108">
        <v>1.0</v>
      </c>
      <c r="N132" s="121"/>
      <c r="O132" s="113"/>
      <c r="P132" s="114"/>
      <c r="Q132" s="122" t="s">
        <v>0</v>
      </c>
      <c r="R132" s="116"/>
      <c r="S132" s="116"/>
    </row>
    <row r="133" ht="48.75" customHeight="1">
      <c r="A133" s="8"/>
      <c r="B133" s="8"/>
      <c r="C133" s="8"/>
      <c r="D133" s="8"/>
      <c r="E133" s="8"/>
      <c r="F133" s="8"/>
      <c r="G133" s="8"/>
      <c r="H133" s="8"/>
      <c r="I133" s="9"/>
      <c r="J133" s="10" t="s">
        <v>2</v>
      </c>
      <c r="M133" s="9"/>
      <c r="N133" s="9"/>
      <c r="O133" s="9"/>
      <c r="P133" s="9"/>
      <c r="Q133" s="9"/>
      <c r="R133" s="9"/>
      <c r="S133" s="9"/>
    </row>
    <row r="134" ht="48.75" customHeight="1">
      <c r="A134" s="11" t="s">
        <v>3</v>
      </c>
      <c r="B134" s="11" t="s">
        <v>4</v>
      </c>
      <c r="C134" s="11" t="s">
        <v>5</v>
      </c>
      <c r="E134" s="9"/>
      <c r="F134" s="9"/>
      <c r="G134" s="99" t="s">
        <v>6</v>
      </c>
      <c r="H134" s="100" t="s">
        <v>267</v>
      </c>
      <c r="I134" s="14"/>
      <c r="J134" s="101">
        <v>1.0</v>
      </c>
      <c r="K134" s="101">
        <v>2.0</v>
      </c>
      <c r="L134" s="101">
        <v>3.0</v>
      </c>
      <c r="M134" s="99" t="s">
        <v>8</v>
      </c>
      <c r="N134" s="16"/>
      <c r="O134" s="16"/>
      <c r="P134" s="17"/>
      <c r="Q134" s="17"/>
      <c r="R134" s="18"/>
      <c r="S134" s="18"/>
    </row>
    <row r="135" ht="48.75" customHeight="1">
      <c r="A135" s="63">
        <v>1.0</v>
      </c>
      <c r="B135" s="64" t="s">
        <v>235</v>
      </c>
      <c r="C135" s="65" t="s">
        <v>236</v>
      </c>
      <c r="D135" s="14"/>
      <c r="E135" s="102" t="s">
        <v>32</v>
      </c>
      <c r="F135" s="67">
        <v>0.7291666666666666</v>
      </c>
      <c r="G135" s="103">
        <v>1.0</v>
      </c>
      <c r="H135" s="69" t="s">
        <v>117</v>
      </c>
      <c r="I135" s="70" t="s">
        <v>244</v>
      </c>
      <c r="J135" s="104">
        <v>21.0</v>
      </c>
      <c r="K135" s="104">
        <v>21.0</v>
      </c>
      <c r="L135" s="104">
        <v>21.0</v>
      </c>
      <c r="M135" s="104">
        <v>3.0</v>
      </c>
      <c r="N135" s="121"/>
      <c r="O135" s="113"/>
      <c r="P135" s="114"/>
      <c r="Q135" s="115"/>
      <c r="R135" s="116"/>
      <c r="S135" s="116"/>
    </row>
    <row r="136" ht="48.75" customHeight="1">
      <c r="A136" s="63">
        <v>2.0</v>
      </c>
      <c r="B136" s="64" t="s">
        <v>239</v>
      </c>
      <c r="C136" s="65" t="s">
        <v>240</v>
      </c>
      <c r="D136" s="14"/>
      <c r="E136" s="33"/>
      <c r="F136" s="33"/>
      <c r="G136" s="103">
        <v>0.0</v>
      </c>
      <c r="H136" s="33"/>
      <c r="I136" s="70" t="s">
        <v>251</v>
      </c>
      <c r="J136" s="104">
        <v>19.0</v>
      </c>
      <c r="K136" s="104">
        <v>15.0</v>
      </c>
      <c r="L136" s="104">
        <v>12.0</v>
      </c>
      <c r="M136" s="104">
        <v>0.0</v>
      </c>
      <c r="N136" s="121"/>
      <c r="O136" s="113"/>
      <c r="P136" s="114"/>
      <c r="Q136" s="115"/>
      <c r="R136" s="116"/>
      <c r="S136" s="116"/>
    </row>
    <row r="137" ht="48.75" customHeight="1">
      <c r="A137" s="63">
        <v>3.0</v>
      </c>
      <c r="B137" s="64" t="s">
        <v>242</v>
      </c>
      <c r="C137" s="65" t="s">
        <v>243</v>
      </c>
      <c r="D137" s="14"/>
      <c r="E137" s="106" t="s">
        <v>32</v>
      </c>
      <c r="F137" s="84">
        <v>0.7638888888888888</v>
      </c>
      <c r="G137" s="107">
        <v>1.0</v>
      </c>
      <c r="H137" s="38" t="s">
        <v>184</v>
      </c>
      <c r="I137" s="64" t="s">
        <v>238</v>
      </c>
      <c r="J137" s="108">
        <v>18.0</v>
      </c>
      <c r="K137" s="108">
        <v>21.0</v>
      </c>
      <c r="L137" s="109">
        <v>21.0</v>
      </c>
      <c r="M137" s="108">
        <v>2.0</v>
      </c>
      <c r="N137" s="121"/>
      <c r="O137" s="113"/>
      <c r="P137" s="114"/>
      <c r="Q137" s="115"/>
      <c r="R137" s="116"/>
      <c r="S137" s="116"/>
    </row>
    <row r="138" ht="48.75" customHeight="1">
      <c r="A138" s="63">
        <v>4.0</v>
      </c>
      <c r="B138" s="64" t="s">
        <v>244</v>
      </c>
      <c r="C138" s="65" t="s">
        <v>245</v>
      </c>
      <c r="D138" s="14"/>
      <c r="E138" s="33"/>
      <c r="F138" s="33"/>
      <c r="G138" s="107">
        <v>0.0</v>
      </c>
      <c r="H138" s="33"/>
      <c r="I138" s="64" t="s">
        <v>237</v>
      </c>
      <c r="J138" s="108">
        <v>21.0</v>
      </c>
      <c r="K138" s="108">
        <v>13.0</v>
      </c>
      <c r="L138" s="109">
        <v>16.0</v>
      </c>
      <c r="M138" s="108">
        <v>1.0</v>
      </c>
      <c r="N138" s="121"/>
      <c r="O138" s="113"/>
      <c r="P138" s="114"/>
      <c r="Q138" s="115"/>
      <c r="R138" s="116"/>
      <c r="S138" s="116"/>
    </row>
    <row r="139" ht="48.75" customHeight="1">
      <c r="A139" s="63">
        <v>5.0</v>
      </c>
      <c r="B139" s="64" t="s">
        <v>247</v>
      </c>
      <c r="C139" s="65" t="s">
        <v>248</v>
      </c>
      <c r="D139" s="14"/>
      <c r="E139" s="102" t="s">
        <v>32</v>
      </c>
      <c r="F139" s="67">
        <v>0.7986111111111112</v>
      </c>
      <c r="G139" s="103">
        <v>0.0</v>
      </c>
      <c r="H139" s="69" t="s">
        <v>183</v>
      </c>
      <c r="I139" s="70" t="s">
        <v>235</v>
      </c>
      <c r="J139" s="104">
        <v>22.0</v>
      </c>
      <c r="K139" s="104">
        <v>13.0</v>
      </c>
      <c r="L139" s="104">
        <v>13.0</v>
      </c>
      <c r="M139" s="104">
        <v>1.0</v>
      </c>
      <c r="N139" s="121"/>
      <c r="O139" s="113"/>
      <c r="P139" s="114"/>
      <c r="Q139" s="115"/>
      <c r="R139" s="116"/>
      <c r="S139" s="116"/>
    </row>
    <row r="140" ht="48.75" customHeight="1">
      <c r="A140" s="63">
        <v>6.0</v>
      </c>
      <c r="B140" s="64" t="s">
        <v>37</v>
      </c>
      <c r="C140" s="65" t="s">
        <v>249</v>
      </c>
      <c r="D140" s="14"/>
      <c r="E140" s="33"/>
      <c r="F140" s="33"/>
      <c r="G140" s="103">
        <v>1.0</v>
      </c>
      <c r="H140" s="33"/>
      <c r="I140" s="70" t="s">
        <v>246</v>
      </c>
      <c r="J140" s="104">
        <v>20.0</v>
      </c>
      <c r="K140" s="104">
        <v>21.0</v>
      </c>
      <c r="L140" s="104">
        <v>21.0</v>
      </c>
      <c r="M140" s="104">
        <v>2.0</v>
      </c>
      <c r="N140" s="121"/>
      <c r="O140" s="113"/>
      <c r="P140" s="114"/>
      <c r="Q140" s="115"/>
      <c r="R140" s="116"/>
      <c r="S140" s="116"/>
    </row>
    <row r="141" ht="48.75" customHeight="1">
      <c r="A141" s="63">
        <v>7.0</v>
      </c>
      <c r="B141" s="64" t="s">
        <v>241</v>
      </c>
      <c r="C141" s="65" t="s">
        <v>250</v>
      </c>
      <c r="D141" s="14"/>
      <c r="E141" s="106" t="s">
        <v>32</v>
      </c>
      <c r="F141" s="84">
        <v>0.8333333333333334</v>
      </c>
      <c r="G141" s="107">
        <v>0.0</v>
      </c>
      <c r="H141" s="38" t="s">
        <v>182</v>
      </c>
      <c r="I141" s="64" t="s">
        <v>37</v>
      </c>
      <c r="J141" s="108">
        <v>16.0</v>
      </c>
      <c r="K141" s="108">
        <v>17.0</v>
      </c>
      <c r="L141" s="108">
        <v>21.0</v>
      </c>
      <c r="M141" s="108">
        <v>1.0</v>
      </c>
      <c r="N141" s="121"/>
      <c r="O141" s="113"/>
      <c r="P141" s="114"/>
      <c r="Q141" s="115"/>
      <c r="R141" s="116"/>
      <c r="S141" s="116"/>
    </row>
    <row r="142" ht="48.75" customHeight="1">
      <c r="A142" s="63">
        <v>8.0</v>
      </c>
      <c r="B142" s="64" t="s">
        <v>251</v>
      </c>
      <c r="C142" s="65" t="s">
        <v>53</v>
      </c>
      <c r="D142" s="14"/>
      <c r="E142" s="33"/>
      <c r="F142" s="33"/>
      <c r="G142" s="107">
        <v>1.0</v>
      </c>
      <c r="H142" s="33"/>
      <c r="I142" s="64" t="s">
        <v>241</v>
      </c>
      <c r="J142" s="108">
        <v>21.0</v>
      </c>
      <c r="K142" s="108">
        <v>21.0</v>
      </c>
      <c r="L142" s="108">
        <v>19.0</v>
      </c>
      <c r="M142" s="108">
        <v>2.0</v>
      </c>
      <c r="N142" s="121"/>
      <c r="O142" s="113"/>
      <c r="P142" s="114"/>
      <c r="Q142" s="115"/>
      <c r="R142" s="116"/>
      <c r="S142" s="116"/>
    </row>
    <row r="143" ht="48.75" customHeight="1">
      <c r="A143" s="63">
        <v>9.0</v>
      </c>
      <c r="B143" s="64" t="s">
        <v>246</v>
      </c>
      <c r="C143" s="65" t="s">
        <v>252</v>
      </c>
      <c r="D143" s="14"/>
      <c r="E143" s="102" t="s">
        <v>32</v>
      </c>
      <c r="F143" s="111">
        <v>0.3680555555555556</v>
      </c>
      <c r="G143" s="103">
        <v>1.0</v>
      </c>
      <c r="H143" s="69" t="s">
        <v>181</v>
      </c>
      <c r="I143" s="70" t="s">
        <v>242</v>
      </c>
      <c r="J143" s="104">
        <v>21.0</v>
      </c>
      <c r="K143" s="104">
        <v>23.0</v>
      </c>
      <c r="L143" s="104">
        <v>21.0</v>
      </c>
      <c r="M143" s="104">
        <v>3.0</v>
      </c>
      <c r="N143" s="121"/>
      <c r="O143" s="113"/>
      <c r="P143" s="114"/>
      <c r="Q143" s="115"/>
      <c r="R143" s="116"/>
      <c r="S143" s="116"/>
    </row>
    <row r="144" ht="48.75" customHeight="1">
      <c r="A144" s="63">
        <v>10.0</v>
      </c>
      <c r="B144" s="64" t="s">
        <v>238</v>
      </c>
      <c r="C144" s="65" t="s">
        <v>253</v>
      </c>
      <c r="D144" s="14"/>
      <c r="E144" s="33"/>
      <c r="F144" s="33"/>
      <c r="G144" s="103">
        <v>0.0</v>
      </c>
      <c r="H144" s="33"/>
      <c r="I144" s="70" t="s">
        <v>255</v>
      </c>
      <c r="J144" s="104">
        <v>10.0</v>
      </c>
      <c r="K144" s="104">
        <v>21.0</v>
      </c>
      <c r="L144" s="104">
        <v>14.0</v>
      </c>
      <c r="M144" s="104">
        <v>0.0</v>
      </c>
      <c r="N144" s="121"/>
      <c r="O144" s="113"/>
      <c r="P144" s="114"/>
      <c r="Q144" s="115"/>
      <c r="R144" s="116"/>
      <c r="S144" s="116"/>
    </row>
    <row r="145" ht="48.75" customHeight="1">
      <c r="A145" s="63">
        <v>11.0</v>
      </c>
      <c r="B145" s="64" t="s">
        <v>237</v>
      </c>
      <c r="C145" s="65" t="s">
        <v>254</v>
      </c>
      <c r="D145" s="14"/>
      <c r="E145" s="106" t="s">
        <v>32</v>
      </c>
      <c r="F145" s="112">
        <v>0.4027777777777778</v>
      </c>
      <c r="G145" s="107">
        <v>1.0</v>
      </c>
      <c r="H145" s="38" t="s">
        <v>180</v>
      </c>
      <c r="I145" s="64" t="s">
        <v>239</v>
      </c>
      <c r="J145" s="108">
        <v>21.0</v>
      </c>
      <c r="K145" s="108">
        <v>21.0</v>
      </c>
      <c r="L145" s="108">
        <v>19.0</v>
      </c>
      <c r="M145" s="108">
        <v>2.0</v>
      </c>
      <c r="N145" s="121"/>
      <c r="O145" s="113"/>
      <c r="P145" s="114"/>
      <c r="Q145" s="115"/>
      <c r="R145" s="116"/>
      <c r="S145" s="116"/>
    </row>
    <row r="146" ht="48.75" customHeight="1">
      <c r="A146" s="63">
        <v>12.0</v>
      </c>
      <c r="B146" s="64" t="s">
        <v>255</v>
      </c>
      <c r="C146" s="65" t="s">
        <v>256</v>
      </c>
      <c r="D146" s="14"/>
      <c r="E146" s="33"/>
      <c r="F146" s="33"/>
      <c r="G146" s="107">
        <v>0.0</v>
      </c>
      <c r="H146" s="33"/>
      <c r="I146" s="64" t="s">
        <v>247</v>
      </c>
      <c r="J146" s="108">
        <v>17.0</v>
      </c>
      <c r="K146" s="108">
        <v>17.0</v>
      </c>
      <c r="L146" s="108">
        <v>21.0</v>
      </c>
      <c r="M146" s="108">
        <v>1.0</v>
      </c>
      <c r="N146" s="121"/>
      <c r="O146" s="113"/>
      <c r="P146" s="114"/>
      <c r="Q146" s="115"/>
      <c r="R146" s="116"/>
      <c r="S146" s="116"/>
    </row>
    <row r="147" ht="48.75" customHeight="1">
      <c r="A147" s="8"/>
      <c r="B147" s="8"/>
      <c r="C147" s="8"/>
      <c r="D147" s="8"/>
      <c r="E147" s="8"/>
      <c r="F147" s="8"/>
      <c r="G147" s="8"/>
      <c r="H147" s="8"/>
      <c r="I147" s="9"/>
      <c r="J147" s="10" t="s">
        <v>2</v>
      </c>
      <c r="M147" s="9"/>
      <c r="N147" s="9"/>
      <c r="O147" s="9"/>
      <c r="P147" s="9"/>
      <c r="Q147" s="9"/>
      <c r="R147" s="9"/>
      <c r="S147" s="9"/>
    </row>
    <row r="148" ht="48.75" customHeight="1">
      <c r="A148" s="11" t="s">
        <v>3</v>
      </c>
      <c r="B148" s="11" t="s">
        <v>4</v>
      </c>
      <c r="C148" s="11" t="s">
        <v>5</v>
      </c>
      <c r="E148" s="9"/>
      <c r="F148" s="9"/>
      <c r="G148" s="99" t="s">
        <v>6</v>
      </c>
      <c r="H148" s="100" t="s">
        <v>268</v>
      </c>
      <c r="I148" s="14"/>
      <c r="J148" s="101">
        <v>1.0</v>
      </c>
      <c r="K148" s="101">
        <v>2.0</v>
      </c>
      <c r="L148" s="101">
        <v>3.0</v>
      </c>
      <c r="M148" s="99" t="s">
        <v>8</v>
      </c>
      <c r="N148" s="16"/>
      <c r="O148" s="16"/>
      <c r="P148" s="17"/>
      <c r="Q148" s="17"/>
      <c r="R148" s="18"/>
      <c r="S148" s="18"/>
    </row>
    <row r="149" ht="48.75" customHeight="1">
      <c r="A149" s="63">
        <v>1.0</v>
      </c>
      <c r="B149" s="64" t="s">
        <v>235</v>
      </c>
      <c r="C149" s="65" t="s">
        <v>236</v>
      </c>
      <c r="D149" s="14"/>
      <c r="E149" s="102" t="s">
        <v>32</v>
      </c>
      <c r="F149" s="67">
        <v>0.7291666666666666</v>
      </c>
      <c r="G149" s="103">
        <v>0.0</v>
      </c>
      <c r="H149" s="69" t="s">
        <v>131</v>
      </c>
      <c r="I149" s="70" t="s">
        <v>235</v>
      </c>
      <c r="J149" s="104">
        <v>13.0</v>
      </c>
      <c r="K149" s="104">
        <v>15.0</v>
      </c>
      <c r="L149" s="104">
        <v>19.0</v>
      </c>
      <c r="M149" s="104">
        <v>0.0</v>
      </c>
      <c r="N149" s="121"/>
      <c r="O149" s="113"/>
      <c r="P149" s="114"/>
      <c r="Q149" s="115"/>
      <c r="R149" s="116"/>
      <c r="S149" s="116"/>
    </row>
    <row r="150" ht="48.75" customHeight="1">
      <c r="A150" s="63">
        <v>2.0</v>
      </c>
      <c r="B150" s="64" t="s">
        <v>239</v>
      </c>
      <c r="C150" s="65" t="s">
        <v>240</v>
      </c>
      <c r="D150" s="14"/>
      <c r="E150" s="33"/>
      <c r="F150" s="33"/>
      <c r="G150" s="103">
        <v>1.0</v>
      </c>
      <c r="H150" s="33"/>
      <c r="I150" s="70" t="s">
        <v>244</v>
      </c>
      <c r="J150" s="104">
        <v>21.0</v>
      </c>
      <c r="K150" s="104">
        <v>21.0</v>
      </c>
      <c r="L150" s="104">
        <v>21.0</v>
      </c>
      <c r="M150" s="104">
        <v>3.0</v>
      </c>
      <c r="N150" s="121"/>
      <c r="O150" s="113"/>
      <c r="P150" s="114"/>
      <c r="Q150" s="115"/>
      <c r="R150" s="116"/>
      <c r="S150" s="116"/>
    </row>
    <row r="151" ht="48.75" customHeight="1">
      <c r="A151" s="63">
        <v>3.0</v>
      </c>
      <c r="B151" s="64" t="s">
        <v>242</v>
      </c>
      <c r="C151" s="65" t="s">
        <v>243</v>
      </c>
      <c r="D151" s="14"/>
      <c r="E151" s="106" t="s">
        <v>32</v>
      </c>
      <c r="F151" s="84">
        <v>0.7638888888888888</v>
      </c>
      <c r="G151" s="107">
        <v>0.0</v>
      </c>
      <c r="H151" s="38" t="s">
        <v>128</v>
      </c>
      <c r="I151" s="64" t="s">
        <v>241</v>
      </c>
      <c r="J151" s="108">
        <v>21.0</v>
      </c>
      <c r="K151" s="108">
        <v>19.0</v>
      </c>
      <c r="L151" s="109">
        <v>16.0</v>
      </c>
      <c r="M151" s="108">
        <v>1.0</v>
      </c>
      <c r="N151" s="121"/>
      <c r="O151" s="113"/>
      <c r="P151" s="114"/>
      <c r="Q151" s="115"/>
      <c r="R151" s="116"/>
      <c r="S151" s="116"/>
    </row>
    <row r="152" ht="48.75" customHeight="1">
      <c r="A152" s="63">
        <v>4.0</v>
      </c>
      <c r="B152" s="64" t="s">
        <v>244</v>
      </c>
      <c r="C152" s="65" t="s">
        <v>245</v>
      </c>
      <c r="D152" s="14"/>
      <c r="E152" s="33"/>
      <c r="F152" s="33"/>
      <c r="G152" s="107">
        <v>1.0</v>
      </c>
      <c r="H152" s="33"/>
      <c r="I152" s="64" t="s">
        <v>237</v>
      </c>
      <c r="J152" s="108">
        <v>11.0</v>
      </c>
      <c r="K152" s="108">
        <v>21.0</v>
      </c>
      <c r="L152" s="109">
        <v>21.0</v>
      </c>
      <c r="M152" s="108">
        <v>2.0</v>
      </c>
      <c r="N152" s="121"/>
      <c r="O152" s="113"/>
      <c r="P152" s="114"/>
      <c r="Q152" s="115"/>
      <c r="R152" s="116"/>
      <c r="S152" s="116"/>
    </row>
    <row r="153" ht="48.75" customHeight="1">
      <c r="A153" s="63">
        <v>5.0</v>
      </c>
      <c r="B153" s="64" t="s">
        <v>247</v>
      </c>
      <c r="C153" s="65" t="s">
        <v>248</v>
      </c>
      <c r="D153" s="14"/>
      <c r="E153" s="102" t="s">
        <v>32</v>
      </c>
      <c r="F153" s="67">
        <v>0.7986111111111112</v>
      </c>
      <c r="G153" s="103">
        <v>1.0</v>
      </c>
      <c r="H153" s="69" t="s">
        <v>188</v>
      </c>
      <c r="I153" s="70" t="s">
        <v>247</v>
      </c>
      <c r="J153" s="104">
        <v>21.0</v>
      </c>
      <c r="K153" s="104">
        <v>21.0</v>
      </c>
      <c r="L153" s="104">
        <v>21.0</v>
      </c>
      <c r="M153" s="104">
        <v>3.0</v>
      </c>
      <c r="N153" s="121"/>
      <c r="O153" s="113"/>
      <c r="P153" s="114"/>
      <c r="Q153" s="115"/>
      <c r="R153" s="116"/>
      <c r="S153" s="116"/>
    </row>
    <row r="154" ht="48.75" customHeight="1">
      <c r="A154" s="63">
        <v>6.0</v>
      </c>
      <c r="B154" s="64" t="s">
        <v>37</v>
      </c>
      <c r="C154" s="65" t="s">
        <v>249</v>
      </c>
      <c r="D154" s="14"/>
      <c r="E154" s="33"/>
      <c r="F154" s="33"/>
      <c r="G154" s="103">
        <v>0.0</v>
      </c>
      <c r="H154" s="33"/>
      <c r="I154" s="70" t="s">
        <v>255</v>
      </c>
      <c r="J154" s="104">
        <v>16.0</v>
      </c>
      <c r="K154" s="104">
        <v>14.0</v>
      </c>
      <c r="L154" s="104">
        <v>15.0</v>
      </c>
      <c r="M154" s="104">
        <v>0.0</v>
      </c>
      <c r="N154" s="121"/>
      <c r="O154" s="113"/>
      <c r="P154" s="114"/>
      <c r="Q154" s="115"/>
      <c r="R154" s="116"/>
      <c r="S154" s="116"/>
    </row>
    <row r="155" ht="48.75" customHeight="1">
      <c r="A155" s="63">
        <v>7.0</v>
      </c>
      <c r="B155" s="64" t="s">
        <v>241</v>
      </c>
      <c r="C155" s="65" t="s">
        <v>250</v>
      </c>
      <c r="D155" s="14"/>
      <c r="E155" s="106" t="s">
        <v>32</v>
      </c>
      <c r="F155" s="84">
        <v>0.8333333333333334</v>
      </c>
      <c r="G155" s="107">
        <v>0.0</v>
      </c>
      <c r="H155" s="38" t="s">
        <v>187</v>
      </c>
      <c r="I155" s="64" t="s">
        <v>242</v>
      </c>
      <c r="J155" s="108">
        <v>17.0</v>
      </c>
      <c r="K155" s="108">
        <v>20.0</v>
      </c>
      <c r="L155" s="108">
        <v>14.0</v>
      </c>
      <c r="M155" s="108">
        <v>0.0</v>
      </c>
      <c r="N155" s="121"/>
      <c r="O155" s="113"/>
      <c r="P155" s="114"/>
      <c r="Q155" s="115"/>
      <c r="R155" s="116"/>
      <c r="S155" s="116"/>
    </row>
    <row r="156" ht="48.75" customHeight="1">
      <c r="A156" s="63">
        <v>8.0</v>
      </c>
      <c r="B156" s="64" t="s">
        <v>251</v>
      </c>
      <c r="C156" s="65" t="s">
        <v>53</v>
      </c>
      <c r="D156" s="14"/>
      <c r="E156" s="33"/>
      <c r="F156" s="33"/>
      <c r="G156" s="107">
        <v>1.0</v>
      </c>
      <c r="H156" s="33"/>
      <c r="I156" s="64" t="s">
        <v>238</v>
      </c>
      <c r="J156" s="108">
        <v>21.0</v>
      </c>
      <c r="K156" s="108">
        <v>22.0</v>
      </c>
      <c r="L156" s="108">
        <v>21.0</v>
      </c>
      <c r="M156" s="108">
        <v>3.0</v>
      </c>
      <c r="N156" s="121"/>
      <c r="O156" s="113"/>
      <c r="P156" s="114"/>
      <c r="Q156" s="115"/>
      <c r="R156" s="116"/>
      <c r="S156" s="116"/>
    </row>
    <row r="157" ht="48.75" customHeight="1">
      <c r="A157" s="63">
        <v>9.0</v>
      </c>
      <c r="B157" s="64" t="s">
        <v>246</v>
      </c>
      <c r="C157" s="65" t="s">
        <v>252</v>
      </c>
      <c r="D157" s="14"/>
      <c r="E157" s="102" t="s">
        <v>32</v>
      </c>
      <c r="F157" s="111">
        <v>0.3680555555555556</v>
      </c>
      <c r="G157" s="103">
        <v>0.0</v>
      </c>
      <c r="H157" s="69" t="s">
        <v>186</v>
      </c>
      <c r="I157" s="70" t="s">
        <v>239</v>
      </c>
      <c r="J157" s="104">
        <v>21.0</v>
      </c>
      <c r="K157" s="104">
        <v>22.0</v>
      </c>
      <c r="L157" s="104">
        <v>20.0</v>
      </c>
      <c r="M157" s="104">
        <v>1.0</v>
      </c>
      <c r="N157" s="121"/>
      <c r="O157" s="113"/>
      <c r="P157" s="114"/>
      <c r="Q157" s="115"/>
      <c r="R157" s="116"/>
      <c r="S157" s="116"/>
    </row>
    <row r="158" ht="48.75" customHeight="1">
      <c r="A158" s="63">
        <v>10.0</v>
      </c>
      <c r="B158" s="64" t="s">
        <v>238</v>
      </c>
      <c r="C158" s="65" t="s">
        <v>253</v>
      </c>
      <c r="D158" s="14"/>
      <c r="E158" s="33"/>
      <c r="F158" s="33"/>
      <c r="G158" s="103">
        <v>1.0</v>
      </c>
      <c r="H158" s="33"/>
      <c r="I158" s="70" t="s">
        <v>37</v>
      </c>
      <c r="J158" s="104">
        <v>19.0</v>
      </c>
      <c r="K158" s="104">
        <v>23.0</v>
      </c>
      <c r="L158" s="104">
        <v>22.0</v>
      </c>
      <c r="M158" s="104">
        <v>2.0</v>
      </c>
      <c r="N158" s="121"/>
      <c r="O158" s="113"/>
      <c r="P158" s="114"/>
      <c r="Q158" s="115"/>
      <c r="R158" s="116"/>
      <c r="S158" s="116"/>
    </row>
    <row r="159" ht="48.75" customHeight="1">
      <c r="A159" s="63">
        <v>11.0</v>
      </c>
      <c r="B159" s="64" t="s">
        <v>237</v>
      </c>
      <c r="C159" s="65" t="s">
        <v>254</v>
      </c>
      <c r="D159" s="14"/>
      <c r="E159" s="106" t="s">
        <v>32</v>
      </c>
      <c r="F159" s="112">
        <v>0.4027777777777778</v>
      </c>
      <c r="G159" s="107">
        <v>0.0</v>
      </c>
      <c r="H159" s="38" t="s">
        <v>189</v>
      </c>
      <c r="I159" s="64" t="s">
        <v>251</v>
      </c>
      <c r="J159" s="108">
        <v>20.0</v>
      </c>
      <c r="K159" s="108">
        <v>17.0</v>
      </c>
      <c r="L159" s="108">
        <v>19.0</v>
      </c>
      <c r="M159" s="108">
        <v>0.0</v>
      </c>
      <c r="N159" s="121"/>
      <c r="O159" s="113" t="s">
        <v>0</v>
      </c>
      <c r="P159" s="114"/>
      <c r="Q159" s="115"/>
      <c r="R159" s="116"/>
      <c r="S159" s="116"/>
    </row>
    <row r="160" ht="48.75" customHeight="1">
      <c r="A160" s="63">
        <v>12.0</v>
      </c>
      <c r="B160" s="64" t="s">
        <v>255</v>
      </c>
      <c r="C160" s="65" t="s">
        <v>256</v>
      </c>
      <c r="D160" s="14"/>
      <c r="E160" s="33"/>
      <c r="F160" s="33"/>
      <c r="G160" s="107">
        <v>1.0</v>
      </c>
      <c r="H160" s="33"/>
      <c r="I160" s="64" t="s">
        <v>246</v>
      </c>
      <c r="J160" s="108">
        <v>22.0</v>
      </c>
      <c r="K160" s="108">
        <v>21.0</v>
      </c>
      <c r="L160" s="108">
        <v>21.0</v>
      </c>
      <c r="M160" s="108">
        <v>3.0</v>
      </c>
      <c r="N160" s="121"/>
      <c r="O160" s="113"/>
      <c r="P160" s="114"/>
      <c r="Q160" s="115"/>
      <c r="R160" s="116"/>
      <c r="S160" s="116"/>
    </row>
    <row r="161" ht="48.75" customHeight="1">
      <c r="A161" s="8"/>
      <c r="B161" s="8"/>
      <c r="C161" s="8"/>
      <c r="D161" s="8"/>
      <c r="E161" s="8"/>
      <c r="F161" s="8"/>
      <c r="G161" s="8"/>
      <c r="H161" s="8"/>
      <c r="I161" s="9"/>
      <c r="J161" s="10" t="s">
        <v>2</v>
      </c>
      <c r="M161" s="9"/>
      <c r="N161" s="9"/>
      <c r="O161" s="9"/>
      <c r="P161" s="9"/>
      <c r="Q161" s="9"/>
      <c r="R161" s="9"/>
      <c r="S161" s="9"/>
    </row>
    <row r="162" ht="48.75" customHeight="1">
      <c r="A162" s="11" t="s">
        <v>3</v>
      </c>
      <c r="B162" s="11" t="s">
        <v>4</v>
      </c>
      <c r="C162" s="11" t="s">
        <v>5</v>
      </c>
      <c r="E162" s="9"/>
      <c r="F162" s="9"/>
      <c r="G162" s="99" t="s">
        <v>6</v>
      </c>
      <c r="H162" s="100" t="s">
        <v>269</v>
      </c>
      <c r="I162" s="14"/>
      <c r="J162" s="101">
        <v>1.0</v>
      </c>
      <c r="K162" s="101">
        <v>2.0</v>
      </c>
      <c r="L162" s="101">
        <v>3.0</v>
      </c>
      <c r="M162" s="99" t="s">
        <v>8</v>
      </c>
      <c r="N162" s="16"/>
      <c r="O162" s="16"/>
      <c r="P162" s="17"/>
      <c r="Q162" s="17"/>
      <c r="R162" s="18"/>
      <c r="S162" s="18"/>
    </row>
    <row r="163" ht="48.75" customHeight="1">
      <c r="A163" s="63">
        <v>1.0</v>
      </c>
      <c r="B163" s="64" t="s">
        <v>235</v>
      </c>
      <c r="C163" s="65" t="s">
        <v>236</v>
      </c>
      <c r="D163" s="14"/>
      <c r="E163" s="102" t="s">
        <v>32</v>
      </c>
      <c r="F163" s="67">
        <v>0.7291666666666666</v>
      </c>
      <c r="G163" s="103">
        <v>1.0</v>
      </c>
      <c r="H163" s="69" t="s">
        <v>169</v>
      </c>
      <c r="I163" s="70" t="s">
        <v>235</v>
      </c>
      <c r="J163" s="104">
        <v>22.0</v>
      </c>
      <c r="K163" s="104">
        <v>21.0</v>
      </c>
      <c r="L163" s="104">
        <v>17.0</v>
      </c>
      <c r="M163" s="104">
        <v>2.0</v>
      </c>
      <c r="N163" s="121"/>
      <c r="O163" s="113"/>
      <c r="P163" s="114"/>
      <c r="Q163" s="115"/>
      <c r="R163" s="116"/>
      <c r="S163" s="116"/>
    </row>
    <row r="164" ht="48.75" customHeight="1">
      <c r="A164" s="63">
        <v>2.0</v>
      </c>
      <c r="B164" s="64" t="s">
        <v>239</v>
      </c>
      <c r="C164" s="65" t="s">
        <v>240</v>
      </c>
      <c r="D164" s="14"/>
      <c r="E164" s="33"/>
      <c r="F164" s="33"/>
      <c r="G164" s="103">
        <v>0.0</v>
      </c>
      <c r="H164" s="33"/>
      <c r="I164" s="70" t="s">
        <v>239</v>
      </c>
      <c r="J164" s="104">
        <v>20.0</v>
      </c>
      <c r="K164" s="104">
        <v>17.0</v>
      </c>
      <c r="L164" s="104">
        <v>21.0</v>
      </c>
      <c r="M164" s="104">
        <v>1.0</v>
      </c>
      <c r="N164" s="121"/>
      <c r="O164" s="113"/>
      <c r="P164" s="114"/>
      <c r="Q164" s="115"/>
      <c r="R164" s="116"/>
      <c r="S164" s="116"/>
    </row>
    <row r="165" ht="48.75" customHeight="1">
      <c r="A165" s="63">
        <v>3.0</v>
      </c>
      <c r="B165" s="64" t="s">
        <v>242</v>
      </c>
      <c r="C165" s="65" t="s">
        <v>243</v>
      </c>
      <c r="D165" s="14"/>
      <c r="E165" s="106" t="s">
        <v>32</v>
      </c>
      <c r="F165" s="84">
        <v>0.7638888888888888</v>
      </c>
      <c r="G165" s="107">
        <v>0.0</v>
      </c>
      <c r="H165" s="38" t="s">
        <v>173</v>
      </c>
      <c r="I165" s="64" t="s">
        <v>242</v>
      </c>
      <c r="J165" s="108">
        <v>13.0</v>
      </c>
      <c r="K165" s="108">
        <v>15.0</v>
      </c>
      <c r="L165" s="109">
        <v>21.0</v>
      </c>
      <c r="M165" s="108">
        <v>1.0</v>
      </c>
      <c r="N165" s="121"/>
      <c r="O165" s="113"/>
      <c r="P165" s="114"/>
      <c r="Q165" s="115"/>
      <c r="R165" s="116"/>
      <c r="S165" s="116"/>
    </row>
    <row r="166" ht="48.75" customHeight="1">
      <c r="A166" s="63">
        <v>4.0</v>
      </c>
      <c r="B166" s="64" t="s">
        <v>244</v>
      </c>
      <c r="C166" s="65" t="s">
        <v>245</v>
      </c>
      <c r="D166" s="14"/>
      <c r="E166" s="33"/>
      <c r="F166" s="33"/>
      <c r="G166" s="107">
        <v>1.0</v>
      </c>
      <c r="H166" s="33"/>
      <c r="I166" s="64" t="s">
        <v>244</v>
      </c>
      <c r="J166" s="108">
        <v>21.0</v>
      </c>
      <c r="K166" s="108">
        <v>21.0</v>
      </c>
      <c r="L166" s="109">
        <v>15.0</v>
      </c>
      <c r="M166" s="108">
        <v>2.0</v>
      </c>
      <c r="N166" s="121"/>
      <c r="O166" s="113"/>
      <c r="P166" s="114"/>
      <c r="Q166" s="115"/>
      <c r="R166" s="116"/>
      <c r="S166" s="116"/>
    </row>
    <row r="167" ht="48.75" customHeight="1">
      <c r="A167" s="63">
        <v>5.0</v>
      </c>
      <c r="B167" s="64" t="s">
        <v>247</v>
      </c>
      <c r="C167" s="65" t="s">
        <v>248</v>
      </c>
      <c r="D167" s="14"/>
      <c r="E167" s="102" t="s">
        <v>32</v>
      </c>
      <c r="F167" s="67">
        <v>0.7986111111111112</v>
      </c>
      <c r="G167" s="103">
        <v>0.0</v>
      </c>
      <c r="H167" s="69" t="s">
        <v>171</v>
      </c>
      <c r="I167" s="70" t="s">
        <v>246</v>
      </c>
      <c r="J167" s="104">
        <v>13.0</v>
      </c>
      <c r="K167" s="104">
        <v>16.0</v>
      </c>
      <c r="L167" s="104">
        <v>18.0</v>
      </c>
      <c r="M167" s="104">
        <v>0.0</v>
      </c>
      <c r="N167" s="121"/>
      <c r="O167" s="113"/>
      <c r="P167" s="114"/>
      <c r="Q167" s="115"/>
      <c r="R167" s="116"/>
      <c r="S167" s="116"/>
    </row>
    <row r="168" ht="48.75" customHeight="1">
      <c r="A168" s="63">
        <v>6.0</v>
      </c>
      <c r="B168" s="64" t="s">
        <v>37</v>
      </c>
      <c r="C168" s="65" t="s">
        <v>249</v>
      </c>
      <c r="D168" s="14"/>
      <c r="E168" s="33"/>
      <c r="F168" s="33"/>
      <c r="G168" s="103">
        <v>1.0</v>
      </c>
      <c r="H168" s="33"/>
      <c r="I168" s="70" t="s">
        <v>238</v>
      </c>
      <c r="J168" s="104">
        <v>21.0</v>
      </c>
      <c r="K168" s="104">
        <v>21.0</v>
      </c>
      <c r="L168" s="104">
        <v>21.0</v>
      </c>
      <c r="M168" s="104">
        <v>3.0</v>
      </c>
      <c r="N168" s="121"/>
      <c r="O168" s="113"/>
      <c r="P168" s="114"/>
      <c r="Q168" s="115"/>
      <c r="R168" s="116"/>
      <c r="S168" s="116"/>
    </row>
    <row r="169" ht="48.75" customHeight="1">
      <c r="A169" s="63">
        <v>7.0</v>
      </c>
      <c r="B169" s="64" t="s">
        <v>241</v>
      </c>
      <c r="C169" s="65" t="s">
        <v>250</v>
      </c>
      <c r="D169" s="14"/>
      <c r="E169" s="106" t="s">
        <v>32</v>
      </c>
      <c r="F169" s="84">
        <v>0.8333333333333334</v>
      </c>
      <c r="G169" s="107">
        <v>1.0</v>
      </c>
      <c r="H169" s="38" t="s">
        <v>172</v>
      </c>
      <c r="I169" s="64" t="s">
        <v>241</v>
      </c>
      <c r="J169" s="108">
        <v>21.0</v>
      </c>
      <c r="K169" s="108">
        <v>21.0</v>
      </c>
      <c r="L169" s="108">
        <v>21.0</v>
      </c>
      <c r="M169" s="108">
        <v>3.0</v>
      </c>
      <c r="N169" s="121"/>
      <c r="O169" s="113"/>
      <c r="P169" s="114"/>
      <c r="Q169" s="115"/>
      <c r="R169" s="116"/>
      <c r="S169" s="116"/>
    </row>
    <row r="170" ht="48.75" customHeight="1">
      <c r="A170" s="63">
        <v>8.0</v>
      </c>
      <c r="B170" s="64" t="s">
        <v>251</v>
      </c>
      <c r="C170" s="65" t="s">
        <v>53</v>
      </c>
      <c r="D170" s="14"/>
      <c r="E170" s="33"/>
      <c r="F170" s="33"/>
      <c r="G170" s="107">
        <v>0.0</v>
      </c>
      <c r="H170" s="33"/>
      <c r="I170" s="64" t="s">
        <v>251</v>
      </c>
      <c r="J170" s="108">
        <v>16.0</v>
      </c>
      <c r="K170" s="108">
        <v>17.0</v>
      </c>
      <c r="L170" s="108">
        <v>18.0</v>
      </c>
      <c r="M170" s="108">
        <v>0.0</v>
      </c>
      <c r="N170" s="121"/>
      <c r="O170" s="113"/>
      <c r="P170" s="114"/>
      <c r="Q170" s="115"/>
      <c r="R170" s="116"/>
      <c r="S170" s="116"/>
    </row>
    <row r="171" ht="48.75" customHeight="1">
      <c r="A171" s="63">
        <v>9.0</v>
      </c>
      <c r="B171" s="64" t="s">
        <v>246</v>
      </c>
      <c r="C171" s="65" t="s">
        <v>252</v>
      </c>
      <c r="D171" s="14"/>
      <c r="E171" s="102" t="s">
        <v>32</v>
      </c>
      <c r="F171" s="111">
        <v>0.3680555555555556</v>
      </c>
      <c r="G171" s="103">
        <v>1.0</v>
      </c>
      <c r="H171" s="69" t="s">
        <v>170</v>
      </c>
      <c r="I171" s="70" t="s">
        <v>247</v>
      </c>
      <c r="J171" s="104">
        <v>21.0</v>
      </c>
      <c r="K171" s="104">
        <v>21.0</v>
      </c>
      <c r="L171" s="104">
        <v>21.0</v>
      </c>
      <c r="M171" s="104">
        <v>3.0</v>
      </c>
      <c r="N171" s="121"/>
      <c r="O171" s="113"/>
      <c r="P171" s="114"/>
      <c r="Q171" s="115"/>
      <c r="R171" s="116"/>
      <c r="S171" s="116"/>
    </row>
    <row r="172" ht="48.75" customHeight="1">
      <c r="A172" s="63">
        <v>10.0</v>
      </c>
      <c r="B172" s="64" t="s">
        <v>238</v>
      </c>
      <c r="C172" s="65" t="s">
        <v>253</v>
      </c>
      <c r="D172" s="14"/>
      <c r="E172" s="33"/>
      <c r="F172" s="33"/>
      <c r="G172" s="103">
        <v>0.0</v>
      </c>
      <c r="H172" s="33"/>
      <c r="I172" s="70" t="s">
        <v>37</v>
      </c>
      <c r="J172" s="104">
        <v>14.0</v>
      </c>
      <c r="K172" s="104">
        <v>14.0</v>
      </c>
      <c r="L172" s="104">
        <v>17.0</v>
      </c>
      <c r="M172" s="104">
        <v>0.0</v>
      </c>
      <c r="N172" s="121"/>
      <c r="O172" s="113"/>
      <c r="P172" s="114"/>
      <c r="Q172" s="115"/>
      <c r="R172" s="116"/>
      <c r="S172" s="116"/>
    </row>
    <row r="173" ht="48.75" customHeight="1">
      <c r="A173" s="63">
        <v>11.0</v>
      </c>
      <c r="B173" s="64" t="s">
        <v>237</v>
      </c>
      <c r="C173" s="65" t="s">
        <v>254</v>
      </c>
      <c r="D173" s="14"/>
      <c r="E173" s="106" t="s">
        <v>32</v>
      </c>
      <c r="F173" s="112">
        <v>0.4027777777777778</v>
      </c>
      <c r="G173" s="107">
        <v>1.0</v>
      </c>
      <c r="H173" s="38" t="s">
        <v>168</v>
      </c>
      <c r="I173" s="64" t="s">
        <v>237</v>
      </c>
      <c r="J173" s="108">
        <v>21.0</v>
      </c>
      <c r="K173" s="108">
        <v>20.0</v>
      </c>
      <c r="L173" s="108">
        <v>21.0</v>
      </c>
      <c r="M173" s="108">
        <v>2.0</v>
      </c>
      <c r="N173" s="121"/>
      <c r="O173" s="113"/>
      <c r="P173" s="114"/>
      <c r="Q173" s="115"/>
      <c r="R173" s="116"/>
      <c r="S173" s="116"/>
    </row>
    <row r="174" ht="48.75" customHeight="1">
      <c r="A174" s="63">
        <v>12.0</v>
      </c>
      <c r="B174" s="64" t="s">
        <v>255</v>
      </c>
      <c r="C174" s="65" t="s">
        <v>256</v>
      </c>
      <c r="D174" s="14"/>
      <c r="E174" s="33"/>
      <c r="F174" s="33"/>
      <c r="G174" s="107">
        <v>0.0</v>
      </c>
      <c r="H174" s="33"/>
      <c r="I174" s="64" t="s">
        <v>255</v>
      </c>
      <c r="J174" s="108">
        <v>13.0</v>
      </c>
      <c r="K174" s="108">
        <v>22.0</v>
      </c>
      <c r="L174" s="108">
        <v>18.0</v>
      </c>
      <c r="M174" s="108">
        <v>1.0</v>
      </c>
      <c r="N174" s="121"/>
      <c r="O174" s="113"/>
      <c r="P174" s="114"/>
      <c r="Q174" s="115"/>
      <c r="R174" s="116"/>
      <c r="S174" s="116"/>
    </row>
    <row r="175" ht="48.75" customHeight="1">
      <c r="A175" s="8"/>
      <c r="B175" s="8"/>
      <c r="C175" s="8"/>
      <c r="D175" s="8"/>
      <c r="E175" s="8"/>
      <c r="F175" s="8"/>
      <c r="G175" s="8"/>
      <c r="H175" s="8"/>
      <c r="I175" s="9"/>
      <c r="J175" s="10" t="s">
        <v>2</v>
      </c>
      <c r="M175" s="9"/>
      <c r="N175" s="9"/>
      <c r="O175" s="9"/>
      <c r="P175" s="9"/>
      <c r="Q175" s="9"/>
      <c r="R175" s="9"/>
      <c r="S175" s="9"/>
    </row>
    <row r="176" ht="48.75" customHeight="1">
      <c r="A176" s="11" t="s">
        <v>3</v>
      </c>
      <c r="B176" s="11" t="s">
        <v>4</v>
      </c>
      <c r="C176" s="11" t="s">
        <v>5</v>
      </c>
      <c r="E176" s="9"/>
      <c r="F176" s="9"/>
      <c r="G176" s="99" t="s">
        <v>6</v>
      </c>
      <c r="H176" s="100" t="s">
        <v>270</v>
      </c>
      <c r="I176" s="14"/>
      <c r="J176" s="101">
        <v>1.0</v>
      </c>
      <c r="K176" s="101">
        <v>2.0</v>
      </c>
      <c r="L176" s="101">
        <v>3.0</v>
      </c>
      <c r="M176" s="99" t="s">
        <v>8</v>
      </c>
      <c r="N176" s="16"/>
      <c r="O176" s="16"/>
      <c r="P176" s="17"/>
      <c r="Q176" s="17"/>
      <c r="R176" s="18"/>
      <c r="S176" s="18"/>
    </row>
    <row r="177" ht="48.75" customHeight="1">
      <c r="A177" s="63">
        <v>1.0</v>
      </c>
      <c r="B177" s="64" t="s">
        <v>235</v>
      </c>
      <c r="C177" s="65" t="s">
        <v>236</v>
      </c>
      <c r="D177" s="14"/>
      <c r="E177" s="102" t="s">
        <v>32</v>
      </c>
      <c r="F177" s="67">
        <v>0.7291666666666666</v>
      </c>
      <c r="G177" s="103">
        <v>1.0</v>
      </c>
      <c r="H177" s="69" t="s">
        <v>175</v>
      </c>
      <c r="I177" s="70" t="s">
        <v>241</v>
      </c>
      <c r="J177" s="104">
        <v>21.0</v>
      </c>
      <c r="K177" s="104">
        <v>21.0</v>
      </c>
      <c r="L177" s="104">
        <v>18.0</v>
      </c>
      <c r="M177" s="104">
        <v>2.0</v>
      </c>
      <c r="N177" s="121"/>
      <c r="O177" s="113"/>
      <c r="P177" s="114"/>
      <c r="Q177" s="115"/>
      <c r="R177" s="116"/>
      <c r="S177" s="116"/>
    </row>
    <row r="178" ht="48.75" customHeight="1">
      <c r="A178" s="63">
        <v>2.0</v>
      </c>
      <c r="B178" s="64" t="s">
        <v>239</v>
      </c>
      <c r="C178" s="65" t="s">
        <v>240</v>
      </c>
      <c r="D178" s="14"/>
      <c r="E178" s="33"/>
      <c r="F178" s="33"/>
      <c r="G178" s="103">
        <v>0.0</v>
      </c>
      <c r="H178" s="33"/>
      <c r="I178" s="70" t="s">
        <v>246</v>
      </c>
      <c r="J178" s="104">
        <v>16.0</v>
      </c>
      <c r="K178" s="104">
        <v>15.0</v>
      </c>
      <c r="L178" s="104">
        <v>21.0</v>
      </c>
      <c r="M178" s="104">
        <v>1.0</v>
      </c>
      <c r="N178" s="121"/>
      <c r="O178" s="113"/>
      <c r="P178" s="114"/>
      <c r="Q178" s="115"/>
      <c r="R178" s="116"/>
      <c r="S178" s="116"/>
    </row>
    <row r="179" ht="48.75" customHeight="1">
      <c r="A179" s="63">
        <v>3.0</v>
      </c>
      <c r="B179" s="64" t="s">
        <v>242</v>
      </c>
      <c r="C179" s="65" t="s">
        <v>243</v>
      </c>
      <c r="D179" s="14"/>
      <c r="E179" s="106" t="s">
        <v>32</v>
      </c>
      <c r="F179" s="84">
        <v>0.7638888888888888</v>
      </c>
      <c r="G179" s="107">
        <v>0.0</v>
      </c>
      <c r="H179" s="38" t="s">
        <v>176</v>
      </c>
      <c r="I179" s="64" t="s">
        <v>37</v>
      </c>
      <c r="J179" s="108">
        <v>18.0</v>
      </c>
      <c r="K179" s="108">
        <v>19.0</v>
      </c>
      <c r="L179" s="109">
        <v>15.0</v>
      </c>
      <c r="M179" s="108">
        <v>0.0</v>
      </c>
      <c r="N179" s="121"/>
      <c r="O179" s="113"/>
      <c r="P179" s="114"/>
      <c r="Q179" s="115"/>
      <c r="R179" s="116"/>
      <c r="S179" s="116"/>
    </row>
    <row r="180" ht="48.75" customHeight="1">
      <c r="A180" s="63">
        <v>4.0</v>
      </c>
      <c r="B180" s="64" t="s">
        <v>244</v>
      </c>
      <c r="C180" s="65" t="s">
        <v>245</v>
      </c>
      <c r="D180" s="14"/>
      <c r="E180" s="33"/>
      <c r="F180" s="33"/>
      <c r="G180" s="107">
        <v>1.0</v>
      </c>
      <c r="H180" s="33"/>
      <c r="I180" s="64" t="s">
        <v>251</v>
      </c>
      <c r="J180" s="108">
        <v>21.0</v>
      </c>
      <c r="K180" s="108">
        <v>21.0</v>
      </c>
      <c r="L180" s="109">
        <v>21.0</v>
      </c>
      <c r="M180" s="108">
        <v>3.0</v>
      </c>
      <c r="N180" s="121"/>
      <c r="O180" s="113"/>
      <c r="P180" s="114"/>
      <c r="Q180" s="115"/>
      <c r="R180" s="116"/>
      <c r="S180" s="116"/>
    </row>
    <row r="181" ht="48.75" customHeight="1">
      <c r="A181" s="63">
        <v>5.0</v>
      </c>
      <c r="B181" s="64" t="s">
        <v>247</v>
      </c>
      <c r="C181" s="65" t="s">
        <v>248</v>
      </c>
      <c r="D181" s="14"/>
      <c r="E181" s="102" t="s">
        <v>32</v>
      </c>
      <c r="F181" s="67">
        <v>0.7986111111111112</v>
      </c>
      <c r="G181" s="103">
        <v>1.0</v>
      </c>
      <c r="H181" s="69" t="s">
        <v>111</v>
      </c>
      <c r="I181" s="70" t="s">
        <v>238</v>
      </c>
      <c r="J181" s="104">
        <v>21.0</v>
      </c>
      <c r="K181" s="104">
        <v>21.0</v>
      </c>
      <c r="L181" s="104">
        <v>21.0</v>
      </c>
      <c r="M181" s="104">
        <v>3.0</v>
      </c>
      <c r="N181" s="121"/>
      <c r="O181" s="113"/>
      <c r="P181" s="114"/>
      <c r="Q181" s="115"/>
      <c r="R181" s="116"/>
      <c r="S181" s="116"/>
    </row>
    <row r="182" ht="48.75" customHeight="1">
      <c r="A182" s="63">
        <v>6.0</v>
      </c>
      <c r="B182" s="64" t="s">
        <v>37</v>
      </c>
      <c r="C182" s="65" t="s">
        <v>249</v>
      </c>
      <c r="D182" s="14"/>
      <c r="E182" s="33"/>
      <c r="F182" s="33"/>
      <c r="G182" s="103">
        <v>0.0</v>
      </c>
      <c r="H182" s="33"/>
      <c r="I182" s="70" t="s">
        <v>255</v>
      </c>
      <c r="J182" s="104">
        <v>14.0</v>
      </c>
      <c r="K182" s="104">
        <v>11.0</v>
      </c>
      <c r="L182" s="104">
        <v>11.0</v>
      </c>
      <c r="M182" s="104">
        <v>0.0</v>
      </c>
      <c r="N182" s="121"/>
      <c r="O182" s="113"/>
      <c r="P182" s="114"/>
      <c r="Q182" s="115"/>
      <c r="R182" s="116"/>
      <c r="S182" s="116"/>
    </row>
    <row r="183" ht="48.75" customHeight="1">
      <c r="A183" s="63">
        <v>7.0</v>
      </c>
      <c r="B183" s="64" t="s">
        <v>241</v>
      </c>
      <c r="C183" s="65" t="s">
        <v>250</v>
      </c>
      <c r="D183" s="14"/>
      <c r="E183" s="106" t="s">
        <v>32</v>
      </c>
      <c r="F183" s="84">
        <v>0.8333333333333334</v>
      </c>
      <c r="G183" s="107">
        <v>0.0</v>
      </c>
      <c r="H183" s="38" t="s">
        <v>177</v>
      </c>
      <c r="I183" s="64" t="s">
        <v>242</v>
      </c>
      <c r="J183" s="108">
        <v>21.0</v>
      </c>
      <c r="K183" s="108">
        <v>20.0</v>
      </c>
      <c r="L183" s="108">
        <v>19.0</v>
      </c>
      <c r="M183" s="108">
        <v>1.0</v>
      </c>
      <c r="N183" s="121"/>
      <c r="O183" s="113"/>
      <c r="P183" s="114"/>
      <c r="Q183" s="115"/>
      <c r="R183" s="116"/>
      <c r="S183" s="116"/>
    </row>
    <row r="184" ht="48.75" customHeight="1">
      <c r="A184" s="63">
        <v>8.0</v>
      </c>
      <c r="B184" s="64" t="s">
        <v>251</v>
      </c>
      <c r="C184" s="65" t="s">
        <v>53</v>
      </c>
      <c r="D184" s="14"/>
      <c r="E184" s="33"/>
      <c r="F184" s="33"/>
      <c r="G184" s="107">
        <v>1.0</v>
      </c>
      <c r="H184" s="33"/>
      <c r="I184" s="64" t="s">
        <v>237</v>
      </c>
      <c r="J184" s="108">
        <v>13.0</v>
      </c>
      <c r="K184" s="108">
        <v>22.0</v>
      </c>
      <c r="L184" s="108">
        <v>21.0</v>
      </c>
      <c r="M184" s="108">
        <v>2.0</v>
      </c>
      <c r="N184" s="121"/>
      <c r="O184" s="113"/>
      <c r="P184" s="114"/>
      <c r="Q184" s="115"/>
      <c r="R184" s="116"/>
      <c r="S184" s="116"/>
    </row>
    <row r="185" ht="48.75" customHeight="1">
      <c r="A185" s="63">
        <v>9.0</v>
      </c>
      <c r="B185" s="64" t="s">
        <v>246</v>
      </c>
      <c r="C185" s="65" t="s">
        <v>252</v>
      </c>
      <c r="D185" s="14"/>
      <c r="E185" s="102" t="s">
        <v>32</v>
      </c>
      <c r="F185" s="111">
        <v>0.3680555555555556</v>
      </c>
      <c r="G185" s="103">
        <v>0.0</v>
      </c>
      <c r="H185" s="69" t="s">
        <v>178</v>
      </c>
      <c r="I185" s="70" t="s">
        <v>239</v>
      </c>
      <c r="J185" s="104">
        <v>0.0</v>
      </c>
      <c r="K185" s="104">
        <v>0.0</v>
      </c>
      <c r="L185" s="104">
        <v>0.0</v>
      </c>
      <c r="M185" s="104">
        <v>0.0</v>
      </c>
      <c r="N185" s="121"/>
      <c r="O185" s="113"/>
      <c r="P185" s="114"/>
      <c r="Q185" s="115"/>
      <c r="R185" s="116"/>
      <c r="S185" s="116"/>
    </row>
    <row r="186" ht="48.75" customHeight="1">
      <c r="A186" s="63">
        <v>10.0</v>
      </c>
      <c r="B186" s="64" t="s">
        <v>238</v>
      </c>
      <c r="C186" s="65" t="s">
        <v>253</v>
      </c>
      <c r="D186" s="14"/>
      <c r="E186" s="33"/>
      <c r="F186" s="33"/>
      <c r="G186" s="103">
        <v>1.0</v>
      </c>
      <c r="H186" s="33"/>
      <c r="I186" s="70" t="s">
        <v>244</v>
      </c>
      <c r="J186" s="104">
        <v>21.0</v>
      </c>
      <c r="K186" s="104">
        <v>21.0</v>
      </c>
      <c r="L186" s="104">
        <v>21.0</v>
      </c>
      <c r="M186" s="104">
        <v>3.0</v>
      </c>
      <c r="N186" s="121"/>
      <c r="O186" s="113"/>
      <c r="P186" s="114"/>
      <c r="Q186" s="115"/>
      <c r="R186" s="116"/>
      <c r="S186" s="116"/>
    </row>
    <row r="187" ht="48.75" customHeight="1">
      <c r="A187" s="63">
        <v>11.0</v>
      </c>
      <c r="B187" s="64" t="s">
        <v>237</v>
      </c>
      <c r="C187" s="65" t="s">
        <v>254</v>
      </c>
      <c r="D187" s="14"/>
      <c r="E187" s="106" t="s">
        <v>32</v>
      </c>
      <c r="F187" s="112">
        <v>0.4027777777777778</v>
      </c>
      <c r="G187" s="107">
        <v>1.0</v>
      </c>
      <c r="H187" s="38" t="s">
        <v>109</v>
      </c>
      <c r="I187" s="64" t="s">
        <v>235</v>
      </c>
      <c r="J187" s="108">
        <v>21.0</v>
      </c>
      <c r="K187" s="108">
        <v>21.0</v>
      </c>
      <c r="L187" s="108">
        <v>19.0</v>
      </c>
      <c r="M187" s="108">
        <v>2.0</v>
      </c>
      <c r="N187" s="121"/>
      <c r="O187" s="113"/>
      <c r="P187" s="114"/>
      <c r="Q187" s="115"/>
      <c r="R187" s="116"/>
      <c r="S187" s="116"/>
    </row>
    <row r="188" ht="48.75" customHeight="1">
      <c r="A188" s="63">
        <v>12.0</v>
      </c>
      <c r="B188" s="64" t="s">
        <v>255</v>
      </c>
      <c r="C188" s="65" t="s">
        <v>256</v>
      </c>
      <c r="D188" s="14"/>
      <c r="E188" s="33"/>
      <c r="F188" s="33"/>
      <c r="G188" s="107">
        <v>0.0</v>
      </c>
      <c r="H188" s="33"/>
      <c r="I188" s="64" t="s">
        <v>247</v>
      </c>
      <c r="J188" s="108">
        <v>11.0</v>
      </c>
      <c r="K188" s="108">
        <v>15.0</v>
      </c>
      <c r="L188" s="108">
        <v>21.0</v>
      </c>
      <c r="M188" s="108">
        <v>1.0</v>
      </c>
      <c r="N188" s="121"/>
      <c r="O188" s="113"/>
      <c r="P188" s="114"/>
      <c r="Q188" s="115"/>
      <c r="R188" s="116"/>
      <c r="S188" s="116"/>
    </row>
    <row r="189" ht="48.75" customHeight="1">
      <c r="A189" s="8"/>
      <c r="B189" s="8"/>
      <c r="C189" s="8"/>
      <c r="D189" s="8"/>
      <c r="E189" s="8"/>
      <c r="F189" s="8"/>
      <c r="G189" s="8"/>
      <c r="H189" s="8"/>
      <c r="I189" s="9"/>
      <c r="J189" s="10" t="s">
        <v>2</v>
      </c>
      <c r="M189" s="9"/>
      <c r="N189" s="9"/>
      <c r="O189" s="9"/>
      <c r="P189" s="9"/>
      <c r="Q189" s="9"/>
      <c r="R189" s="9"/>
      <c r="S189" s="9"/>
    </row>
    <row r="190" ht="48.75" customHeight="1">
      <c r="A190" s="11" t="s">
        <v>3</v>
      </c>
      <c r="B190" s="11" t="s">
        <v>4</v>
      </c>
      <c r="C190" s="11" t="s">
        <v>5</v>
      </c>
      <c r="E190" s="9"/>
      <c r="F190" s="9"/>
      <c r="G190" s="99" t="s">
        <v>6</v>
      </c>
      <c r="H190" s="100" t="s">
        <v>271</v>
      </c>
      <c r="I190" s="14"/>
      <c r="J190" s="101">
        <v>1.0</v>
      </c>
      <c r="K190" s="101">
        <v>2.0</v>
      </c>
      <c r="L190" s="101">
        <v>3.0</v>
      </c>
      <c r="M190" s="99" t="s">
        <v>8</v>
      </c>
      <c r="N190" s="16"/>
      <c r="O190" s="16"/>
      <c r="P190" s="17"/>
      <c r="Q190" s="17"/>
      <c r="R190" s="18"/>
      <c r="S190" s="18"/>
    </row>
    <row r="191" ht="48.75" customHeight="1">
      <c r="A191" s="63">
        <v>1.0</v>
      </c>
      <c r="B191" s="64" t="s">
        <v>235</v>
      </c>
      <c r="C191" s="65" t="s">
        <v>236</v>
      </c>
      <c r="D191" s="14"/>
      <c r="E191" s="102" t="s">
        <v>32</v>
      </c>
      <c r="F191" s="67">
        <v>0.7291666666666666</v>
      </c>
      <c r="G191" s="103">
        <v>1.0</v>
      </c>
      <c r="H191" s="69" t="s">
        <v>194</v>
      </c>
      <c r="I191" s="70" t="s">
        <v>244</v>
      </c>
      <c r="J191" s="104">
        <v>21.0</v>
      </c>
      <c r="K191" s="104">
        <v>21.0</v>
      </c>
      <c r="L191" s="104">
        <v>23.0</v>
      </c>
      <c r="M191" s="104">
        <v>3.0</v>
      </c>
      <c r="N191" s="121"/>
      <c r="O191" s="113"/>
      <c r="P191" s="114"/>
      <c r="Q191" s="115"/>
      <c r="R191" s="116"/>
      <c r="S191" s="116"/>
    </row>
    <row r="192" ht="48.75" customHeight="1">
      <c r="A192" s="63">
        <v>2.0</v>
      </c>
      <c r="B192" s="64" t="s">
        <v>239</v>
      </c>
      <c r="C192" s="65" t="s">
        <v>240</v>
      </c>
      <c r="D192" s="14"/>
      <c r="E192" s="33"/>
      <c r="F192" s="33"/>
      <c r="G192" s="103">
        <v>0.0</v>
      </c>
      <c r="H192" s="33"/>
      <c r="I192" s="70" t="s">
        <v>246</v>
      </c>
      <c r="J192" s="104">
        <v>8.0</v>
      </c>
      <c r="K192" s="104">
        <v>18.0</v>
      </c>
      <c r="L192" s="104">
        <v>22.0</v>
      </c>
      <c r="M192" s="104">
        <v>0.0</v>
      </c>
      <c r="N192" s="121"/>
      <c r="O192" s="113"/>
      <c r="P192" s="114"/>
      <c r="Q192" s="115"/>
      <c r="R192" s="116"/>
      <c r="S192" s="116"/>
    </row>
    <row r="193" ht="48.75" customHeight="1">
      <c r="A193" s="63">
        <v>3.0</v>
      </c>
      <c r="B193" s="64" t="s">
        <v>242</v>
      </c>
      <c r="C193" s="65" t="s">
        <v>243</v>
      </c>
      <c r="D193" s="14"/>
      <c r="E193" s="106" t="s">
        <v>32</v>
      </c>
      <c r="F193" s="84">
        <v>0.7638888888888888</v>
      </c>
      <c r="G193" s="107">
        <v>0.0</v>
      </c>
      <c r="H193" s="38" t="s">
        <v>195</v>
      </c>
      <c r="I193" s="64" t="s">
        <v>251</v>
      </c>
      <c r="J193" s="108">
        <v>13.0</v>
      </c>
      <c r="K193" s="108">
        <v>10.0</v>
      </c>
      <c r="L193" s="109">
        <v>10.0</v>
      </c>
      <c r="M193" s="108">
        <v>0.0</v>
      </c>
      <c r="N193" s="121"/>
      <c r="O193" s="113"/>
      <c r="P193" s="114"/>
      <c r="Q193" s="115"/>
      <c r="R193" s="116"/>
      <c r="S193" s="116"/>
    </row>
    <row r="194" ht="48.75" customHeight="1">
      <c r="A194" s="63">
        <v>4.0</v>
      </c>
      <c r="B194" s="64" t="s">
        <v>244</v>
      </c>
      <c r="C194" s="65" t="s">
        <v>245</v>
      </c>
      <c r="D194" s="14"/>
      <c r="E194" s="33"/>
      <c r="F194" s="33"/>
      <c r="G194" s="107">
        <v>1.0</v>
      </c>
      <c r="H194" s="33"/>
      <c r="I194" s="64" t="s">
        <v>238</v>
      </c>
      <c r="J194" s="108">
        <v>21.0</v>
      </c>
      <c r="K194" s="108">
        <v>21.0</v>
      </c>
      <c r="L194" s="109">
        <v>21.0</v>
      </c>
      <c r="M194" s="108">
        <v>3.0</v>
      </c>
      <c r="N194" s="121"/>
      <c r="O194" s="113"/>
      <c r="P194" s="114"/>
      <c r="Q194" s="115"/>
      <c r="R194" s="116"/>
      <c r="S194" s="116"/>
    </row>
    <row r="195" ht="48.75" customHeight="1">
      <c r="A195" s="63">
        <v>5.0</v>
      </c>
      <c r="B195" s="64" t="s">
        <v>247</v>
      </c>
      <c r="C195" s="65" t="s">
        <v>248</v>
      </c>
      <c r="D195" s="14"/>
      <c r="E195" s="102" t="s">
        <v>32</v>
      </c>
      <c r="F195" s="67">
        <v>0.7986111111111112</v>
      </c>
      <c r="G195" s="103">
        <v>0.0</v>
      </c>
      <c r="H195" s="69" t="s">
        <v>193</v>
      </c>
      <c r="I195" s="70" t="s">
        <v>239</v>
      </c>
      <c r="J195" s="104">
        <v>21.0</v>
      </c>
      <c r="K195" s="104">
        <v>16.0</v>
      </c>
      <c r="L195" s="104">
        <v>15.0</v>
      </c>
      <c r="M195" s="104">
        <v>1.0</v>
      </c>
      <c r="N195" s="121"/>
      <c r="O195" s="113"/>
      <c r="P195" s="114"/>
      <c r="Q195" s="115"/>
      <c r="R195" s="116"/>
      <c r="S195" s="116"/>
    </row>
    <row r="196" ht="48.75" customHeight="1">
      <c r="A196" s="63">
        <v>6.0</v>
      </c>
      <c r="B196" s="64" t="s">
        <v>37</v>
      </c>
      <c r="C196" s="65" t="s">
        <v>249</v>
      </c>
      <c r="D196" s="14"/>
      <c r="E196" s="33"/>
      <c r="F196" s="33"/>
      <c r="G196" s="103">
        <v>1.0</v>
      </c>
      <c r="H196" s="33"/>
      <c r="I196" s="70" t="s">
        <v>237</v>
      </c>
      <c r="J196" s="104">
        <v>13.0</v>
      </c>
      <c r="K196" s="104">
        <v>21.0</v>
      </c>
      <c r="L196" s="104">
        <v>21.0</v>
      </c>
      <c r="M196" s="104">
        <v>2.0</v>
      </c>
      <c r="N196" s="121"/>
      <c r="O196" s="113"/>
      <c r="P196" s="114"/>
      <c r="Q196" s="115"/>
      <c r="R196" s="116"/>
      <c r="S196" s="116"/>
    </row>
    <row r="197" ht="48.75" customHeight="1">
      <c r="A197" s="63">
        <v>7.0</v>
      </c>
      <c r="B197" s="64" t="s">
        <v>241</v>
      </c>
      <c r="C197" s="65" t="s">
        <v>250</v>
      </c>
      <c r="D197" s="14"/>
      <c r="E197" s="106" t="s">
        <v>32</v>
      </c>
      <c r="F197" s="84">
        <v>0.8333333333333334</v>
      </c>
      <c r="G197" s="107">
        <v>0.0</v>
      </c>
      <c r="H197" s="38" t="s">
        <v>196</v>
      </c>
      <c r="I197" s="64" t="s">
        <v>247</v>
      </c>
      <c r="J197" s="108">
        <v>8.0</v>
      </c>
      <c r="K197" s="108">
        <v>21.0</v>
      </c>
      <c r="L197" s="108">
        <v>15.0</v>
      </c>
      <c r="M197" s="108">
        <v>1.0</v>
      </c>
      <c r="N197" s="121"/>
      <c r="O197" s="113"/>
      <c r="P197" s="114"/>
      <c r="Q197" s="115"/>
      <c r="R197" s="116"/>
      <c r="S197" s="116"/>
    </row>
    <row r="198" ht="48.75" customHeight="1">
      <c r="A198" s="63">
        <v>8.0</v>
      </c>
      <c r="B198" s="64" t="s">
        <v>251</v>
      </c>
      <c r="C198" s="65" t="s">
        <v>53</v>
      </c>
      <c r="D198" s="14"/>
      <c r="E198" s="33"/>
      <c r="F198" s="33"/>
      <c r="G198" s="107">
        <v>1.0</v>
      </c>
      <c r="H198" s="33"/>
      <c r="I198" s="64" t="s">
        <v>241</v>
      </c>
      <c r="J198" s="108">
        <v>21.0</v>
      </c>
      <c r="K198" s="108">
        <v>19.0</v>
      </c>
      <c r="L198" s="108">
        <v>21.0</v>
      </c>
      <c r="M198" s="108">
        <v>2.0</v>
      </c>
      <c r="N198" s="121"/>
      <c r="O198" s="113"/>
      <c r="P198" s="114"/>
      <c r="Q198" s="115"/>
      <c r="R198" s="116"/>
      <c r="S198" s="116"/>
    </row>
    <row r="199" ht="48.75" customHeight="1">
      <c r="A199" s="63">
        <v>9.0</v>
      </c>
      <c r="B199" s="64" t="s">
        <v>246</v>
      </c>
      <c r="C199" s="65" t="s">
        <v>252</v>
      </c>
      <c r="D199" s="14"/>
      <c r="E199" s="102" t="s">
        <v>32</v>
      </c>
      <c r="F199" s="111">
        <v>0.3680555555555556</v>
      </c>
      <c r="G199" s="103">
        <v>1.0</v>
      </c>
      <c r="H199" s="69" t="s">
        <v>119</v>
      </c>
      <c r="I199" s="70" t="s">
        <v>235</v>
      </c>
      <c r="J199" s="104">
        <v>19.0</v>
      </c>
      <c r="K199" s="104">
        <v>21.0</v>
      </c>
      <c r="L199" s="104">
        <v>21.0</v>
      </c>
      <c r="M199" s="104">
        <v>2.0</v>
      </c>
      <c r="N199" s="121"/>
      <c r="O199" s="113"/>
      <c r="P199" s="114"/>
      <c r="Q199" s="115"/>
      <c r="R199" s="116"/>
      <c r="S199" s="116"/>
    </row>
    <row r="200" ht="48.75" customHeight="1">
      <c r="A200" s="63">
        <v>10.0</v>
      </c>
      <c r="B200" s="64" t="s">
        <v>238</v>
      </c>
      <c r="C200" s="65" t="s">
        <v>253</v>
      </c>
      <c r="D200" s="14"/>
      <c r="E200" s="33"/>
      <c r="F200" s="33"/>
      <c r="G200" s="103">
        <v>0.0</v>
      </c>
      <c r="H200" s="33"/>
      <c r="I200" s="70" t="s">
        <v>242</v>
      </c>
      <c r="J200" s="104">
        <v>21.0</v>
      </c>
      <c r="K200" s="104">
        <v>17.0</v>
      </c>
      <c r="L200" s="104">
        <v>15.0</v>
      </c>
      <c r="M200" s="104">
        <v>1.0</v>
      </c>
      <c r="N200" s="121"/>
      <c r="O200" s="113"/>
      <c r="P200" s="114"/>
      <c r="Q200" s="115"/>
      <c r="R200" s="116"/>
      <c r="S200" s="116"/>
    </row>
    <row r="201" ht="48.75" customHeight="1">
      <c r="A201" s="63">
        <v>11.0</v>
      </c>
      <c r="B201" s="64" t="s">
        <v>237</v>
      </c>
      <c r="C201" s="65" t="s">
        <v>254</v>
      </c>
      <c r="D201" s="14"/>
      <c r="E201" s="106" t="s">
        <v>32</v>
      </c>
      <c r="F201" s="112">
        <v>0.4027777777777778</v>
      </c>
      <c r="G201" s="107">
        <v>1.0</v>
      </c>
      <c r="H201" s="38" t="s">
        <v>120</v>
      </c>
      <c r="I201" s="64" t="s">
        <v>37</v>
      </c>
      <c r="J201" s="108">
        <v>21.0</v>
      </c>
      <c r="K201" s="108">
        <v>18.0</v>
      </c>
      <c r="L201" s="108">
        <v>21.0</v>
      </c>
      <c r="M201" s="108">
        <v>2.0</v>
      </c>
      <c r="N201" s="121"/>
      <c r="O201" s="113"/>
      <c r="P201" s="114"/>
      <c r="Q201" s="115"/>
      <c r="R201" s="116"/>
      <c r="S201" s="116"/>
    </row>
    <row r="202" ht="48.75" customHeight="1">
      <c r="A202" s="63">
        <v>12.0</v>
      </c>
      <c r="B202" s="64" t="s">
        <v>255</v>
      </c>
      <c r="C202" s="65" t="s">
        <v>256</v>
      </c>
      <c r="D202" s="14"/>
      <c r="E202" s="33"/>
      <c r="F202" s="33"/>
      <c r="G202" s="107">
        <v>0.0</v>
      </c>
      <c r="H202" s="33"/>
      <c r="I202" s="64" t="s">
        <v>255</v>
      </c>
      <c r="J202" s="108">
        <v>17.0</v>
      </c>
      <c r="K202" s="108">
        <v>21.0</v>
      </c>
      <c r="L202" s="108">
        <v>8.0</v>
      </c>
      <c r="M202" s="108">
        <v>1.0</v>
      </c>
      <c r="N202" s="121"/>
      <c r="O202" s="113"/>
      <c r="P202" s="114"/>
      <c r="Q202" s="115"/>
      <c r="R202" s="116"/>
      <c r="S202" s="116"/>
    </row>
    <row r="203" ht="48.75" customHeight="1">
      <c r="A203" s="8"/>
      <c r="B203" s="8"/>
      <c r="C203" s="8"/>
      <c r="D203" s="8"/>
      <c r="E203" s="8"/>
      <c r="F203" s="8"/>
      <c r="G203" s="8"/>
      <c r="H203" s="8"/>
      <c r="I203" s="9"/>
      <c r="J203" s="10" t="s">
        <v>2</v>
      </c>
      <c r="M203" s="9"/>
      <c r="N203" s="9"/>
      <c r="O203" s="9"/>
      <c r="P203" s="123" t="s">
        <v>0</v>
      </c>
      <c r="Q203" s="9"/>
      <c r="R203" s="9"/>
      <c r="S203" s="9"/>
    </row>
    <row r="204" ht="48.75" customHeight="1">
      <c r="A204" s="11" t="s">
        <v>3</v>
      </c>
      <c r="B204" s="11" t="s">
        <v>4</v>
      </c>
      <c r="C204" s="11" t="s">
        <v>5</v>
      </c>
      <c r="E204" s="9"/>
      <c r="F204" s="9"/>
      <c r="G204" s="99" t="s">
        <v>6</v>
      </c>
      <c r="H204" s="100" t="s">
        <v>272</v>
      </c>
      <c r="I204" s="14"/>
      <c r="J204" s="101">
        <v>1.0</v>
      </c>
      <c r="K204" s="101">
        <v>2.0</v>
      </c>
      <c r="L204" s="101">
        <v>3.0</v>
      </c>
      <c r="M204" s="99" t="s">
        <v>8</v>
      </c>
      <c r="N204" s="16"/>
      <c r="O204" s="16"/>
      <c r="P204" s="17"/>
      <c r="Q204" s="17"/>
      <c r="R204" s="18"/>
      <c r="S204" s="18"/>
    </row>
    <row r="205" ht="48.75" customHeight="1">
      <c r="A205" s="63">
        <v>1.0</v>
      </c>
      <c r="B205" s="64" t="s">
        <v>235</v>
      </c>
      <c r="C205" s="65" t="s">
        <v>236</v>
      </c>
      <c r="D205" s="14"/>
      <c r="E205" s="102" t="s">
        <v>32</v>
      </c>
      <c r="F205" s="67">
        <v>0.7291666666666666</v>
      </c>
      <c r="G205" s="103">
        <v>0.0</v>
      </c>
      <c r="H205" s="69" t="s">
        <v>189</v>
      </c>
      <c r="I205" s="70" t="s">
        <v>251</v>
      </c>
      <c r="J205" s="104">
        <v>18.0</v>
      </c>
      <c r="K205" s="104">
        <v>15.0</v>
      </c>
      <c r="L205" s="104">
        <v>21.0</v>
      </c>
      <c r="M205" s="104">
        <v>1.0</v>
      </c>
      <c r="N205" s="121"/>
      <c r="O205" s="113"/>
      <c r="P205" s="114"/>
      <c r="Q205" s="115"/>
      <c r="R205" s="116"/>
      <c r="S205" s="116"/>
    </row>
    <row r="206" ht="48.75" customHeight="1">
      <c r="A206" s="63">
        <v>2.0</v>
      </c>
      <c r="B206" s="64" t="s">
        <v>239</v>
      </c>
      <c r="C206" s="65" t="s">
        <v>240</v>
      </c>
      <c r="D206" s="14"/>
      <c r="E206" s="33"/>
      <c r="F206" s="33"/>
      <c r="G206" s="103">
        <v>1.0</v>
      </c>
      <c r="H206" s="33"/>
      <c r="I206" s="70" t="s">
        <v>246</v>
      </c>
      <c r="J206" s="104">
        <v>21.0</v>
      </c>
      <c r="K206" s="104">
        <v>21.0</v>
      </c>
      <c r="L206" s="104">
        <v>18.0</v>
      </c>
      <c r="M206" s="104">
        <v>2.0</v>
      </c>
      <c r="N206" s="121"/>
      <c r="O206" s="113"/>
      <c r="P206" s="114"/>
      <c r="Q206" s="115"/>
      <c r="R206" s="116"/>
      <c r="S206" s="116"/>
    </row>
    <row r="207" ht="48.75" customHeight="1">
      <c r="A207" s="63">
        <v>3.0</v>
      </c>
      <c r="B207" s="64" t="s">
        <v>242</v>
      </c>
      <c r="C207" s="65" t="s">
        <v>243</v>
      </c>
      <c r="D207" s="14"/>
      <c r="E207" s="106" t="s">
        <v>32</v>
      </c>
      <c r="F207" s="84">
        <v>0.7638888888888888</v>
      </c>
      <c r="G207" s="107">
        <v>0.0</v>
      </c>
      <c r="H207" s="38" t="s">
        <v>131</v>
      </c>
      <c r="I207" s="64" t="s">
        <v>235</v>
      </c>
      <c r="J207" s="108">
        <v>18.0</v>
      </c>
      <c r="K207" s="108">
        <v>16.0</v>
      </c>
      <c r="L207" s="109">
        <v>14.0</v>
      </c>
      <c r="M207" s="108">
        <v>0.0</v>
      </c>
      <c r="N207" s="121"/>
      <c r="O207" s="113"/>
      <c r="P207" s="114"/>
      <c r="Q207" s="115"/>
      <c r="R207" s="116"/>
      <c r="S207" s="116"/>
    </row>
    <row r="208" ht="48.75" customHeight="1">
      <c r="A208" s="63">
        <v>4.0</v>
      </c>
      <c r="B208" s="64" t="s">
        <v>244</v>
      </c>
      <c r="C208" s="65" t="s">
        <v>245</v>
      </c>
      <c r="D208" s="14"/>
      <c r="E208" s="33"/>
      <c r="F208" s="33"/>
      <c r="G208" s="107">
        <v>1.0</v>
      </c>
      <c r="H208" s="33"/>
      <c r="I208" s="64" t="s">
        <v>244</v>
      </c>
      <c r="J208" s="108">
        <v>21.0</v>
      </c>
      <c r="K208" s="108">
        <v>21.0</v>
      </c>
      <c r="L208" s="109">
        <v>21.0</v>
      </c>
      <c r="M208" s="108">
        <v>3.0</v>
      </c>
      <c r="N208" s="121"/>
      <c r="O208" s="113"/>
      <c r="P208" s="114"/>
      <c r="Q208" s="115"/>
      <c r="R208" s="116"/>
      <c r="S208" s="116"/>
    </row>
    <row r="209" ht="48.75" customHeight="1">
      <c r="A209" s="63">
        <v>5.0</v>
      </c>
      <c r="B209" s="64" t="s">
        <v>247</v>
      </c>
      <c r="C209" s="65" t="s">
        <v>248</v>
      </c>
      <c r="D209" s="14"/>
      <c r="E209" s="102" t="s">
        <v>32</v>
      </c>
      <c r="F209" s="67">
        <v>0.7986111111111112</v>
      </c>
      <c r="G209" s="103">
        <v>1.0</v>
      </c>
      <c r="H209" s="69" t="s">
        <v>186</v>
      </c>
      <c r="I209" s="70" t="s">
        <v>239</v>
      </c>
      <c r="J209" s="104">
        <v>16.0</v>
      </c>
      <c r="K209" s="104">
        <v>21.0</v>
      </c>
      <c r="L209" s="104">
        <v>23.0</v>
      </c>
      <c r="M209" s="104">
        <v>2.0</v>
      </c>
      <c r="N209" s="124"/>
      <c r="O209" s="113"/>
      <c r="P209" s="114"/>
      <c r="Q209" s="115"/>
      <c r="R209" s="116"/>
      <c r="S209" s="116"/>
    </row>
    <row r="210" ht="48.75" customHeight="1">
      <c r="A210" s="63">
        <v>6.0</v>
      </c>
      <c r="B210" s="64" t="s">
        <v>37</v>
      </c>
      <c r="C210" s="65" t="s">
        <v>249</v>
      </c>
      <c r="D210" s="14"/>
      <c r="E210" s="33"/>
      <c r="F210" s="33"/>
      <c r="G210" s="103">
        <v>0.0</v>
      </c>
      <c r="H210" s="33"/>
      <c r="I210" s="70" t="s">
        <v>37</v>
      </c>
      <c r="J210" s="104">
        <v>21.0</v>
      </c>
      <c r="K210" s="104">
        <v>13.0</v>
      </c>
      <c r="L210" s="104">
        <v>22.0</v>
      </c>
      <c r="M210" s="104">
        <v>1.0</v>
      </c>
      <c r="N210" s="121"/>
      <c r="O210" s="113"/>
      <c r="P210" s="114"/>
      <c r="Q210" s="115"/>
      <c r="R210" s="116"/>
      <c r="S210" s="116"/>
    </row>
    <row r="211" ht="48.75" customHeight="1">
      <c r="A211" s="63">
        <v>7.0</v>
      </c>
      <c r="B211" s="64" t="s">
        <v>241</v>
      </c>
      <c r="C211" s="65" t="s">
        <v>250</v>
      </c>
      <c r="D211" s="14"/>
      <c r="E211" s="106" t="s">
        <v>32</v>
      </c>
      <c r="F211" s="84">
        <v>0.8333333333333334</v>
      </c>
      <c r="G211" s="107">
        <v>0.0</v>
      </c>
      <c r="H211" s="38" t="s">
        <v>188</v>
      </c>
      <c r="I211" s="64" t="s">
        <v>247</v>
      </c>
      <c r="J211" s="108">
        <v>20.0</v>
      </c>
      <c r="K211" s="108">
        <v>19.0</v>
      </c>
      <c r="L211" s="108">
        <v>21.0</v>
      </c>
      <c r="M211" s="108">
        <v>1.0</v>
      </c>
      <c r="N211" s="121"/>
      <c r="O211" s="113"/>
      <c r="P211" s="114"/>
      <c r="Q211" s="115"/>
      <c r="R211" s="116"/>
      <c r="S211" s="116"/>
    </row>
    <row r="212" ht="48.75" customHeight="1">
      <c r="A212" s="63">
        <v>8.0</v>
      </c>
      <c r="B212" s="64" t="s">
        <v>251</v>
      </c>
      <c r="C212" s="65" t="s">
        <v>53</v>
      </c>
      <c r="D212" s="14"/>
      <c r="E212" s="33"/>
      <c r="F212" s="33"/>
      <c r="G212" s="107">
        <v>1.0</v>
      </c>
      <c r="H212" s="33"/>
      <c r="I212" s="64" t="s">
        <v>255</v>
      </c>
      <c r="J212" s="108">
        <v>21.0</v>
      </c>
      <c r="K212" s="108">
        <v>21.0</v>
      </c>
      <c r="L212" s="108">
        <v>15.0</v>
      </c>
      <c r="M212" s="108">
        <v>2.0</v>
      </c>
      <c r="N212" s="121"/>
      <c r="O212" s="113"/>
      <c r="P212" s="114"/>
      <c r="Q212" s="115"/>
      <c r="R212" s="116"/>
      <c r="S212" s="116"/>
    </row>
    <row r="213" ht="48.75" customHeight="1">
      <c r="A213" s="63">
        <v>9.0</v>
      </c>
      <c r="B213" s="64" t="s">
        <v>246</v>
      </c>
      <c r="C213" s="65" t="s">
        <v>252</v>
      </c>
      <c r="D213" s="14"/>
      <c r="E213" s="102" t="s">
        <v>32</v>
      </c>
      <c r="F213" s="111">
        <v>0.3680555555555556</v>
      </c>
      <c r="G213" s="103">
        <v>1.0</v>
      </c>
      <c r="H213" s="69" t="s">
        <v>128</v>
      </c>
      <c r="I213" s="70" t="s">
        <v>241</v>
      </c>
      <c r="J213" s="104">
        <v>21.0</v>
      </c>
      <c r="K213" s="104">
        <v>21.0</v>
      </c>
      <c r="L213" s="104">
        <v>21.0</v>
      </c>
      <c r="M213" s="104">
        <v>3.0</v>
      </c>
      <c r="N213" s="121"/>
      <c r="O213" s="113"/>
      <c r="P213" s="114"/>
      <c r="Q213" s="115"/>
      <c r="R213" s="116"/>
      <c r="S213" s="116"/>
    </row>
    <row r="214" ht="48.75" customHeight="1">
      <c r="A214" s="63">
        <v>10.0</v>
      </c>
      <c r="B214" s="64" t="s">
        <v>238</v>
      </c>
      <c r="C214" s="65" t="s">
        <v>253</v>
      </c>
      <c r="D214" s="14"/>
      <c r="E214" s="33"/>
      <c r="F214" s="33"/>
      <c r="G214" s="103">
        <v>0.0</v>
      </c>
      <c r="H214" s="33"/>
      <c r="I214" s="70" t="s">
        <v>237</v>
      </c>
      <c r="J214" s="104">
        <v>16.0</v>
      </c>
      <c r="K214" s="104">
        <v>11.0</v>
      </c>
      <c r="L214" s="104">
        <v>19.0</v>
      </c>
      <c r="M214" s="104">
        <v>0.0</v>
      </c>
      <c r="N214" s="121"/>
      <c r="O214" s="113"/>
      <c r="P214" s="114"/>
      <c r="Q214" s="115"/>
      <c r="R214" s="116"/>
      <c r="S214" s="116"/>
    </row>
    <row r="215" ht="48.75" customHeight="1">
      <c r="A215" s="63">
        <v>11.0</v>
      </c>
      <c r="B215" s="64" t="s">
        <v>237</v>
      </c>
      <c r="C215" s="65" t="s">
        <v>254</v>
      </c>
      <c r="D215" s="14"/>
      <c r="E215" s="106" t="s">
        <v>32</v>
      </c>
      <c r="F215" s="112">
        <v>0.4027777777777778</v>
      </c>
      <c r="G215" s="107">
        <v>0.0</v>
      </c>
      <c r="H215" s="38" t="s">
        <v>187</v>
      </c>
      <c r="I215" s="64" t="s">
        <v>242</v>
      </c>
      <c r="J215" s="108">
        <v>14.0</v>
      </c>
      <c r="K215" s="108">
        <v>8.0</v>
      </c>
      <c r="L215" s="108">
        <v>21.0</v>
      </c>
      <c r="M215" s="108">
        <v>1.0</v>
      </c>
      <c r="N215" s="121"/>
      <c r="O215" s="113"/>
      <c r="P215" s="114"/>
      <c r="Q215" s="115"/>
      <c r="R215" s="116"/>
      <c r="S215" s="116"/>
    </row>
    <row r="216" ht="48.75" customHeight="1">
      <c r="A216" s="63">
        <v>12.0</v>
      </c>
      <c r="B216" s="64" t="s">
        <v>255</v>
      </c>
      <c r="C216" s="65" t="s">
        <v>256</v>
      </c>
      <c r="D216" s="14"/>
      <c r="E216" s="33"/>
      <c r="F216" s="33"/>
      <c r="G216" s="107">
        <v>1.0</v>
      </c>
      <c r="H216" s="33"/>
      <c r="I216" s="64" t="s">
        <v>238</v>
      </c>
      <c r="J216" s="108">
        <v>21.0</v>
      </c>
      <c r="K216" s="108">
        <v>21.0</v>
      </c>
      <c r="L216" s="108">
        <v>14.0</v>
      </c>
      <c r="M216" s="108">
        <v>2.0</v>
      </c>
      <c r="N216" s="121"/>
      <c r="O216" s="113"/>
      <c r="P216" s="114"/>
      <c r="Q216" s="115"/>
      <c r="R216" s="116"/>
      <c r="S216" s="116"/>
    </row>
    <row r="217" ht="48.75" customHeight="1">
      <c r="A217" s="8"/>
      <c r="B217" s="8"/>
      <c r="C217" s="8"/>
      <c r="D217" s="8"/>
      <c r="E217" s="8"/>
      <c r="F217" s="8"/>
      <c r="G217" s="8"/>
      <c r="H217" s="8"/>
      <c r="I217" s="64"/>
      <c r="J217" s="10" t="s">
        <v>2</v>
      </c>
      <c r="M217" s="9"/>
      <c r="N217" s="9"/>
      <c r="O217" s="9"/>
      <c r="P217" s="9"/>
      <c r="Q217" s="9"/>
      <c r="R217" s="9"/>
      <c r="S217" s="9"/>
    </row>
    <row r="218" ht="48.75" customHeight="1">
      <c r="A218" s="11" t="s">
        <v>3</v>
      </c>
      <c r="B218" s="11" t="s">
        <v>4</v>
      </c>
      <c r="C218" s="11" t="s">
        <v>5</v>
      </c>
      <c r="E218" s="9"/>
      <c r="F218" s="9"/>
      <c r="G218" s="99" t="s">
        <v>6</v>
      </c>
      <c r="H218" s="100" t="s">
        <v>273</v>
      </c>
      <c r="I218" s="14"/>
      <c r="J218" s="101">
        <v>1.0</v>
      </c>
      <c r="K218" s="101">
        <v>2.0</v>
      </c>
      <c r="L218" s="101">
        <v>3.0</v>
      </c>
      <c r="M218" s="99" t="s">
        <v>8</v>
      </c>
      <c r="N218" s="16"/>
      <c r="O218" s="16"/>
      <c r="P218" s="17"/>
      <c r="Q218" s="17"/>
      <c r="R218" s="18"/>
      <c r="S218" s="18"/>
    </row>
    <row r="219" ht="48.75" customHeight="1">
      <c r="A219" s="63">
        <v>1.0</v>
      </c>
      <c r="B219" s="64" t="s">
        <v>235</v>
      </c>
      <c r="C219" s="65" t="s">
        <v>236</v>
      </c>
      <c r="D219" s="14"/>
      <c r="E219" s="102" t="s">
        <v>32</v>
      </c>
      <c r="F219" s="67">
        <v>0.7291666666666666</v>
      </c>
      <c r="G219" s="103">
        <v>1.0</v>
      </c>
      <c r="H219" s="69" t="s">
        <v>202</v>
      </c>
      <c r="I219" s="70" t="s">
        <v>244</v>
      </c>
      <c r="J219" s="104">
        <v>21.0</v>
      </c>
      <c r="K219" s="104">
        <v>21.0</v>
      </c>
      <c r="L219" s="104">
        <v>21.0</v>
      </c>
      <c r="M219" s="104">
        <v>3.0</v>
      </c>
      <c r="N219" s="121"/>
      <c r="O219" s="113"/>
      <c r="P219" s="114"/>
      <c r="Q219" s="115"/>
      <c r="R219" s="116"/>
      <c r="S219" s="116"/>
    </row>
    <row r="220" ht="48.75" customHeight="1">
      <c r="A220" s="63">
        <v>2.0</v>
      </c>
      <c r="B220" s="64" t="s">
        <v>239</v>
      </c>
      <c r="C220" s="65" t="s">
        <v>240</v>
      </c>
      <c r="D220" s="14"/>
      <c r="E220" s="33"/>
      <c r="F220" s="33"/>
      <c r="G220" s="103">
        <v>0.0</v>
      </c>
      <c r="H220" s="33"/>
      <c r="I220" s="70" t="s">
        <v>255</v>
      </c>
      <c r="J220" s="104">
        <v>11.0</v>
      </c>
      <c r="K220" s="104">
        <v>15.0</v>
      </c>
      <c r="L220" s="104">
        <v>12.0</v>
      </c>
      <c r="M220" s="104">
        <v>0.0</v>
      </c>
      <c r="N220" s="121"/>
      <c r="O220" s="113"/>
      <c r="P220" s="114"/>
      <c r="Q220" s="115"/>
      <c r="R220" s="116"/>
      <c r="S220" s="116"/>
    </row>
    <row r="221" ht="48.75" customHeight="1">
      <c r="A221" s="63">
        <v>3.0</v>
      </c>
      <c r="B221" s="64" t="s">
        <v>242</v>
      </c>
      <c r="C221" s="65" t="s">
        <v>243</v>
      </c>
      <c r="D221" s="14"/>
      <c r="E221" s="106" t="s">
        <v>32</v>
      </c>
      <c r="F221" s="84">
        <v>0.7638888888888888</v>
      </c>
      <c r="G221" s="107">
        <v>1.0</v>
      </c>
      <c r="H221" s="38" t="s">
        <v>200</v>
      </c>
      <c r="I221" s="64" t="s">
        <v>251</v>
      </c>
      <c r="J221" s="108">
        <v>21.0</v>
      </c>
      <c r="K221" s="108">
        <v>22.0</v>
      </c>
      <c r="L221" s="109">
        <v>21.0</v>
      </c>
      <c r="M221" s="108">
        <v>3.0</v>
      </c>
      <c r="N221" s="121"/>
      <c r="O221" s="113"/>
      <c r="P221" s="114"/>
      <c r="Q221" s="115"/>
      <c r="R221" s="116"/>
      <c r="S221" s="116"/>
    </row>
    <row r="222" ht="48.75" customHeight="1">
      <c r="A222" s="63">
        <v>4.0</v>
      </c>
      <c r="B222" s="64" t="s">
        <v>244</v>
      </c>
      <c r="C222" s="65" t="s">
        <v>245</v>
      </c>
      <c r="D222" s="14"/>
      <c r="E222" s="33"/>
      <c r="F222" s="33"/>
      <c r="G222" s="107">
        <v>0.0</v>
      </c>
      <c r="H222" s="33"/>
      <c r="I222" s="64" t="s">
        <v>237</v>
      </c>
      <c r="J222" s="108">
        <v>14.0</v>
      </c>
      <c r="K222" s="108">
        <v>20.0</v>
      </c>
      <c r="L222" s="109">
        <v>17.0</v>
      </c>
      <c r="M222" s="108">
        <v>0.0</v>
      </c>
      <c r="N222" s="121"/>
      <c r="O222" s="113"/>
      <c r="P222" s="114"/>
      <c r="Q222" s="115"/>
      <c r="R222" s="116"/>
      <c r="S222" s="116"/>
    </row>
    <row r="223" ht="48.75" customHeight="1">
      <c r="A223" s="63">
        <v>5.0</v>
      </c>
      <c r="B223" s="64" t="s">
        <v>247</v>
      </c>
      <c r="C223" s="65" t="s">
        <v>248</v>
      </c>
      <c r="D223" s="14"/>
      <c r="E223" s="102" t="s">
        <v>32</v>
      </c>
      <c r="F223" s="67">
        <v>0.7986111111111112</v>
      </c>
      <c r="G223" s="103">
        <v>0.0</v>
      </c>
      <c r="H223" s="69" t="s">
        <v>98</v>
      </c>
      <c r="I223" s="70" t="s">
        <v>242</v>
      </c>
      <c r="J223" s="104">
        <v>14.0</v>
      </c>
      <c r="K223" s="104">
        <v>15.0</v>
      </c>
      <c r="L223" s="104">
        <v>15.0</v>
      </c>
      <c r="M223" s="104">
        <v>0.0</v>
      </c>
      <c r="N223" s="121"/>
      <c r="O223" s="113"/>
      <c r="P223" s="114"/>
      <c r="Q223" s="115"/>
      <c r="R223" s="116"/>
      <c r="S223" s="116"/>
    </row>
    <row r="224" ht="48.75" customHeight="1">
      <c r="A224" s="63">
        <v>6.0</v>
      </c>
      <c r="B224" s="64" t="s">
        <v>37</v>
      </c>
      <c r="C224" s="65" t="s">
        <v>249</v>
      </c>
      <c r="D224" s="14"/>
      <c r="E224" s="33"/>
      <c r="F224" s="33"/>
      <c r="G224" s="103">
        <v>1.0</v>
      </c>
      <c r="H224" s="33"/>
      <c r="I224" s="70" t="s">
        <v>241</v>
      </c>
      <c r="J224" s="104">
        <v>21.0</v>
      </c>
      <c r="K224" s="104">
        <v>21.0</v>
      </c>
      <c r="L224" s="104">
        <v>21.0</v>
      </c>
      <c r="M224" s="104">
        <v>3.0</v>
      </c>
      <c r="N224" s="121"/>
      <c r="O224" s="113"/>
      <c r="P224" s="114"/>
      <c r="Q224" s="115"/>
      <c r="R224" s="116"/>
      <c r="S224" s="116"/>
    </row>
    <row r="225" ht="48.75" customHeight="1">
      <c r="A225" s="63">
        <v>7.0</v>
      </c>
      <c r="B225" s="64" t="s">
        <v>241</v>
      </c>
      <c r="C225" s="65" t="s">
        <v>250</v>
      </c>
      <c r="D225" s="14"/>
      <c r="E225" s="106" t="s">
        <v>32</v>
      </c>
      <c r="F225" s="84">
        <v>0.8333333333333334</v>
      </c>
      <c r="G225" s="107">
        <v>1.0</v>
      </c>
      <c r="H225" s="38" t="s">
        <v>201</v>
      </c>
      <c r="I225" s="64" t="s">
        <v>235</v>
      </c>
      <c r="J225" s="108">
        <v>21.0</v>
      </c>
      <c r="K225" s="108">
        <v>17.0</v>
      </c>
      <c r="L225" s="108">
        <v>23.0</v>
      </c>
      <c r="M225" s="108">
        <v>2.0</v>
      </c>
      <c r="N225" s="121"/>
      <c r="O225" s="113"/>
      <c r="P225" s="114"/>
      <c r="Q225" s="115"/>
      <c r="R225" s="116"/>
      <c r="S225" s="116"/>
    </row>
    <row r="226" ht="48.75" customHeight="1">
      <c r="A226" s="63">
        <v>8.0</v>
      </c>
      <c r="B226" s="64" t="s">
        <v>251</v>
      </c>
      <c r="C226" s="65" t="s">
        <v>53</v>
      </c>
      <c r="D226" s="14"/>
      <c r="E226" s="33"/>
      <c r="F226" s="33"/>
      <c r="G226" s="107">
        <v>0.0</v>
      </c>
      <c r="H226" s="33"/>
      <c r="I226" s="64" t="s">
        <v>37</v>
      </c>
      <c r="J226" s="108">
        <v>13.0</v>
      </c>
      <c r="K226" s="108">
        <v>21.0</v>
      </c>
      <c r="L226" s="108">
        <v>21.0</v>
      </c>
      <c r="M226" s="108">
        <v>1.0</v>
      </c>
      <c r="N226" s="121"/>
      <c r="O226" s="113"/>
      <c r="P226" s="114"/>
      <c r="Q226" s="115"/>
      <c r="R226" s="116"/>
      <c r="S226" s="116"/>
    </row>
    <row r="227" ht="48.75" customHeight="1">
      <c r="A227" s="63">
        <v>9.0</v>
      </c>
      <c r="B227" s="64" t="s">
        <v>246</v>
      </c>
      <c r="C227" s="65" t="s">
        <v>252</v>
      </c>
      <c r="D227" s="14"/>
      <c r="E227" s="102" t="s">
        <v>32</v>
      </c>
      <c r="F227" s="111">
        <v>0.3680555555555556</v>
      </c>
      <c r="G227" s="103">
        <v>1.0</v>
      </c>
      <c r="H227" s="69" t="s">
        <v>133</v>
      </c>
      <c r="I227" s="70" t="s">
        <v>247</v>
      </c>
      <c r="J227" s="104">
        <v>18.0</v>
      </c>
      <c r="K227" s="104">
        <v>22.0</v>
      </c>
      <c r="L227" s="104">
        <v>21.0</v>
      </c>
      <c r="M227" s="104">
        <v>2.0</v>
      </c>
      <c r="N227" s="121"/>
      <c r="O227" s="113"/>
      <c r="P227" s="114"/>
      <c r="Q227" s="115"/>
      <c r="R227" s="116"/>
      <c r="S227" s="116"/>
    </row>
    <row r="228" ht="48.75" customHeight="1">
      <c r="A228" s="63">
        <v>10.0</v>
      </c>
      <c r="B228" s="64" t="s">
        <v>238</v>
      </c>
      <c r="C228" s="65" t="s">
        <v>253</v>
      </c>
      <c r="D228" s="14"/>
      <c r="E228" s="33"/>
      <c r="F228" s="33"/>
      <c r="G228" s="103">
        <v>0.0</v>
      </c>
      <c r="H228" s="33"/>
      <c r="I228" s="70" t="s">
        <v>246</v>
      </c>
      <c r="J228" s="104">
        <v>21.0</v>
      </c>
      <c r="K228" s="104">
        <v>20.0</v>
      </c>
      <c r="L228" s="104">
        <v>15.0</v>
      </c>
      <c r="M228" s="104">
        <v>1.0</v>
      </c>
      <c r="N228" s="121"/>
      <c r="O228" s="113"/>
      <c r="P228" s="114"/>
      <c r="Q228" s="115"/>
      <c r="R228" s="116"/>
      <c r="S228" s="116"/>
    </row>
    <row r="229" ht="48.75" customHeight="1">
      <c r="A229" s="63">
        <v>11.0</v>
      </c>
      <c r="B229" s="64" t="s">
        <v>237</v>
      </c>
      <c r="C229" s="65" t="s">
        <v>254</v>
      </c>
      <c r="D229" s="14"/>
      <c r="E229" s="106" t="s">
        <v>32</v>
      </c>
      <c r="F229" s="112">
        <v>0.4027777777777778</v>
      </c>
      <c r="G229" s="107">
        <v>0.0</v>
      </c>
      <c r="H229" s="38" t="s">
        <v>127</v>
      </c>
      <c r="I229" s="64" t="s">
        <v>239</v>
      </c>
      <c r="J229" s="108">
        <v>16.0</v>
      </c>
      <c r="K229" s="108">
        <v>11.0</v>
      </c>
      <c r="L229" s="108">
        <v>6.0</v>
      </c>
      <c r="M229" s="108">
        <v>0.0</v>
      </c>
      <c r="N229" s="121"/>
      <c r="O229" s="113"/>
      <c r="P229" s="114"/>
      <c r="Q229" s="115"/>
      <c r="R229" s="116"/>
      <c r="S229" s="116"/>
    </row>
    <row r="230" ht="48.75" customHeight="1">
      <c r="A230" s="63">
        <v>12.0</v>
      </c>
      <c r="B230" s="64" t="s">
        <v>255</v>
      </c>
      <c r="C230" s="65" t="s">
        <v>256</v>
      </c>
      <c r="D230" s="14"/>
      <c r="E230" s="33"/>
      <c r="F230" s="33"/>
      <c r="G230" s="107">
        <v>1.0</v>
      </c>
      <c r="H230" s="33"/>
      <c r="I230" s="64" t="s">
        <v>238</v>
      </c>
      <c r="J230" s="108">
        <v>21.0</v>
      </c>
      <c r="K230" s="108">
        <v>21.0</v>
      </c>
      <c r="L230" s="108">
        <v>21.0</v>
      </c>
      <c r="M230" s="108">
        <v>3.0</v>
      </c>
      <c r="N230" s="121"/>
      <c r="O230" s="113"/>
      <c r="P230" s="114"/>
      <c r="Q230" s="115"/>
      <c r="R230" s="116"/>
      <c r="S230" s="116"/>
    </row>
    <row r="231" ht="48.75" customHeight="1">
      <c r="A231" s="8"/>
      <c r="B231" s="8"/>
      <c r="C231" s="8"/>
      <c r="D231" s="8"/>
      <c r="E231" s="8"/>
      <c r="F231" s="8"/>
      <c r="G231" s="8"/>
      <c r="H231" s="8"/>
      <c r="I231" s="9"/>
      <c r="J231" s="10" t="s">
        <v>2</v>
      </c>
      <c r="M231" s="9"/>
      <c r="N231" s="9"/>
      <c r="O231" s="9"/>
      <c r="P231" s="9"/>
      <c r="Q231" s="9"/>
      <c r="R231" s="9"/>
      <c r="S231" s="9"/>
    </row>
    <row r="232" ht="48.75" customHeight="1">
      <c r="A232" s="11" t="s">
        <v>3</v>
      </c>
      <c r="B232" s="11" t="s">
        <v>4</v>
      </c>
      <c r="C232" s="11" t="s">
        <v>5</v>
      </c>
      <c r="E232" s="9"/>
      <c r="F232" s="9"/>
      <c r="G232" s="99" t="s">
        <v>6</v>
      </c>
      <c r="H232" s="100" t="s">
        <v>274</v>
      </c>
      <c r="I232" s="14"/>
      <c r="J232" s="101">
        <v>1.0</v>
      </c>
      <c r="K232" s="101">
        <v>2.0</v>
      </c>
      <c r="L232" s="101">
        <v>3.0</v>
      </c>
      <c r="M232" s="99" t="s">
        <v>8</v>
      </c>
      <c r="N232" s="16"/>
      <c r="O232" s="16"/>
      <c r="P232" s="17"/>
      <c r="Q232" s="17"/>
      <c r="R232" s="18"/>
      <c r="S232" s="18"/>
    </row>
    <row r="233" ht="48.75" customHeight="1">
      <c r="A233" s="63">
        <v>1.0</v>
      </c>
      <c r="B233" s="64" t="s">
        <v>235</v>
      </c>
      <c r="C233" s="65" t="s">
        <v>236</v>
      </c>
      <c r="D233" s="14"/>
      <c r="E233" s="102" t="s">
        <v>32</v>
      </c>
      <c r="F233" s="67">
        <v>0.7291666666666666</v>
      </c>
      <c r="G233" s="103">
        <v>0.0</v>
      </c>
      <c r="H233" s="69" t="s">
        <v>204</v>
      </c>
      <c r="I233" s="70" t="s">
        <v>235</v>
      </c>
      <c r="J233" s="104">
        <v>7.0</v>
      </c>
      <c r="K233" s="104">
        <v>16.0</v>
      </c>
      <c r="L233" s="104">
        <v>12.0</v>
      </c>
      <c r="M233" s="104">
        <v>0.0</v>
      </c>
      <c r="N233" s="121"/>
      <c r="O233" s="113"/>
      <c r="P233" s="114"/>
      <c r="Q233" s="115"/>
      <c r="R233" s="116"/>
      <c r="S233" s="116"/>
    </row>
    <row r="234" ht="48.75" customHeight="1">
      <c r="A234" s="63">
        <v>2.0</v>
      </c>
      <c r="B234" s="64" t="s">
        <v>239</v>
      </c>
      <c r="C234" s="65" t="s">
        <v>240</v>
      </c>
      <c r="D234" s="14"/>
      <c r="E234" s="33"/>
      <c r="F234" s="33"/>
      <c r="G234" s="103">
        <v>1.0</v>
      </c>
      <c r="H234" s="33"/>
      <c r="I234" s="70" t="s">
        <v>241</v>
      </c>
      <c r="J234" s="104">
        <v>21.0</v>
      </c>
      <c r="K234" s="104">
        <v>21.0</v>
      </c>
      <c r="L234" s="104">
        <v>21.0</v>
      </c>
      <c r="M234" s="104">
        <v>3.0</v>
      </c>
      <c r="N234" s="121"/>
      <c r="O234" s="113"/>
      <c r="P234" s="114"/>
      <c r="Q234" s="115"/>
      <c r="R234" s="116"/>
      <c r="S234" s="116"/>
    </row>
    <row r="235" ht="48.75" customHeight="1">
      <c r="A235" s="63">
        <v>3.0</v>
      </c>
      <c r="B235" s="64" t="s">
        <v>242</v>
      </c>
      <c r="C235" s="65" t="s">
        <v>243</v>
      </c>
      <c r="D235" s="14"/>
      <c r="E235" s="106" t="s">
        <v>32</v>
      </c>
      <c r="F235" s="84">
        <v>0.7638888888888888</v>
      </c>
      <c r="G235" s="107">
        <v>1.0</v>
      </c>
      <c r="H235" s="38" t="s">
        <v>181</v>
      </c>
      <c r="I235" s="64" t="s">
        <v>242</v>
      </c>
      <c r="J235" s="108">
        <v>21.0</v>
      </c>
      <c r="K235" s="108">
        <v>21.0</v>
      </c>
      <c r="L235" s="109">
        <v>21.0</v>
      </c>
      <c r="M235" s="108">
        <v>3.0</v>
      </c>
      <c r="N235" s="121"/>
      <c r="O235" s="113"/>
      <c r="P235" s="114"/>
      <c r="Q235" s="115"/>
      <c r="R235" s="116"/>
      <c r="S235" s="116"/>
    </row>
    <row r="236" ht="48.75" customHeight="1">
      <c r="A236" s="63">
        <v>4.0</v>
      </c>
      <c r="B236" s="64" t="s">
        <v>244</v>
      </c>
      <c r="C236" s="65" t="s">
        <v>245</v>
      </c>
      <c r="D236" s="14"/>
      <c r="E236" s="33"/>
      <c r="F236" s="33"/>
      <c r="G236" s="107">
        <v>0.0</v>
      </c>
      <c r="H236" s="33"/>
      <c r="I236" s="64" t="s">
        <v>255</v>
      </c>
      <c r="J236" s="108">
        <v>14.0</v>
      </c>
      <c r="K236" s="108">
        <v>15.0</v>
      </c>
      <c r="L236" s="109">
        <v>14.0</v>
      </c>
      <c r="M236" s="108">
        <v>0.0</v>
      </c>
      <c r="N236" s="121"/>
      <c r="O236" s="113"/>
      <c r="P236" s="114"/>
      <c r="Q236" s="115"/>
      <c r="R236" s="116"/>
      <c r="S236" s="116"/>
    </row>
    <row r="237" ht="48.75" customHeight="1">
      <c r="A237" s="63">
        <v>5.0</v>
      </c>
      <c r="B237" s="64" t="s">
        <v>247</v>
      </c>
      <c r="C237" s="65" t="s">
        <v>248</v>
      </c>
      <c r="D237" s="14"/>
      <c r="E237" s="102" t="s">
        <v>32</v>
      </c>
      <c r="F237" s="67">
        <v>0.7986111111111112</v>
      </c>
      <c r="G237" s="103">
        <v>0.0</v>
      </c>
      <c r="H237" s="69" t="s">
        <v>125</v>
      </c>
      <c r="I237" s="70" t="s">
        <v>239</v>
      </c>
      <c r="J237" s="104">
        <v>12.0</v>
      </c>
      <c r="K237" s="104">
        <v>15.0</v>
      </c>
      <c r="L237" s="104">
        <v>19.0</v>
      </c>
      <c r="M237" s="104">
        <v>0.0</v>
      </c>
      <c r="N237" s="121"/>
      <c r="O237" s="113"/>
      <c r="P237" s="114"/>
      <c r="Q237" s="115"/>
      <c r="R237" s="116"/>
      <c r="S237" s="116"/>
    </row>
    <row r="238" ht="48.75" customHeight="1">
      <c r="A238" s="63">
        <v>6.0</v>
      </c>
      <c r="B238" s="64" t="s">
        <v>37</v>
      </c>
      <c r="C238" s="65" t="s">
        <v>249</v>
      </c>
      <c r="D238" s="14"/>
      <c r="E238" s="33"/>
      <c r="F238" s="33"/>
      <c r="G238" s="103">
        <v>1.0</v>
      </c>
      <c r="H238" s="33"/>
      <c r="I238" s="70" t="s">
        <v>251</v>
      </c>
      <c r="J238" s="104">
        <v>21.0</v>
      </c>
      <c r="K238" s="104">
        <v>21.0</v>
      </c>
      <c r="L238" s="104">
        <v>21.0</v>
      </c>
      <c r="M238" s="104">
        <v>3.0</v>
      </c>
      <c r="N238" s="121"/>
      <c r="O238" s="113"/>
      <c r="P238" s="114"/>
      <c r="Q238" s="115"/>
      <c r="R238" s="116"/>
      <c r="S238" s="116"/>
    </row>
    <row r="239" ht="48.75" customHeight="1">
      <c r="A239" s="63">
        <v>7.0</v>
      </c>
      <c r="B239" s="64" t="s">
        <v>241</v>
      </c>
      <c r="C239" s="65" t="s">
        <v>250</v>
      </c>
      <c r="D239" s="14"/>
      <c r="E239" s="106" t="s">
        <v>32</v>
      </c>
      <c r="F239" s="84">
        <v>0.8333333333333334</v>
      </c>
      <c r="G239" s="107">
        <v>1.0</v>
      </c>
      <c r="H239" s="38" t="s">
        <v>159</v>
      </c>
      <c r="I239" s="64" t="s">
        <v>244</v>
      </c>
      <c r="J239" s="108">
        <v>21.0</v>
      </c>
      <c r="K239" s="108">
        <v>15.0</v>
      </c>
      <c r="L239" s="108">
        <v>21.0</v>
      </c>
      <c r="M239" s="108">
        <v>2.0</v>
      </c>
      <c r="N239" s="121"/>
      <c r="O239" s="113"/>
      <c r="P239" s="114"/>
      <c r="Q239" s="115"/>
      <c r="R239" s="116"/>
      <c r="S239" s="116"/>
    </row>
    <row r="240" ht="48.75" customHeight="1">
      <c r="A240" s="63">
        <v>8.0</v>
      </c>
      <c r="B240" s="64" t="s">
        <v>251</v>
      </c>
      <c r="C240" s="65" t="s">
        <v>53</v>
      </c>
      <c r="D240" s="14"/>
      <c r="E240" s="33"/>
      <c r="F240" s="33"/>
      <c r="G240" s="107">
        <v>0.0</v>
      </c>
      <c r="H240" s="33"/>
      <c r="I240" s="64" t="s">
        <v>237</v>
      </c>
      <c r="J240" s="108">
        <v>14.0</v>
      </c>
      <c r="K240" s="108">
        <v>21.0</v>
      </c>
      <c r="L240" s="108">
        <v>15.0</v>
      </c>
      <c r="M240" s="108">
        <v>1.0</v>
      </c>
      <c r="N240" s="121"/>
      <c r="O240" s="113"/>
      <c r="P240" s="114"/>
      <c r="Q240" s="115"/>
      <c r="R240" s="116"/>
      <c r="S240" s="116"/>
    </row>
    <row r="241" ht="48.75" customHeight="1">
      <c r="A241" s="63">
        <v>9.0</v>
      </c>
      <c r="B241" s="64" t="s">
        <v>246</v>
      </c>
      <c r="C241" s="65" t="s">
        <v>252</v>
      </c>
      <c r="D241" s="14"/>
      <c r="E241" s="102" t="s">
        <v>32</v>
      </c>
      <c r="F241" s="111">
        <v>0.3680555555555556</v>
      </c>
      <c r="G241" s="103">
        <v>0.0</v>
      </c>
      <c r="H241" s="69" t="s">
        <v>158</v>
      </c>
      <c r="I241" s="70" t="s">
        <v>247</v>
      </c>
      <c r="J241" s="104">
        <v>11.0</v>
      </c>
      <c r="K241" s="104">
        <v>18.0</v>
      </c>
      <c r="L241" s="104">
        <v>22.0</v>
      </c>
      <c r="M241" s="104">
        <v>1.0</v>
      </c>
      <c r="N241" s="121"/>
      <c r="O241" s="113"/>
      <c r="P241" s="114"/>
      <c r="Q241" s="115"/>
      <c r="R241" s="116"/>
      <c r="S241" s="116"/>
    </row>
    <row r="242" ht="48.75" customHeight="1">
      <c r="A242" s="63">
        <v>10.0</v>
      </c>
      <c r="B242" s="64" t="s">
        <v>238</v>
      </c>
      <c r="C242" s="65" t="s">
        <v>253</v>
      </c>
      <c r="D242" s="14"/>
      <c r="E242" s="33"/>
      <c r="F242" s="33"/>
      <c r="G242" s="103">
        <v>1.0</v>
      </c>
      <c r="H242" s="33"/>
      <c r="I242" s="70" t="s">
        <v>238</v>
      </c>
      <c r="J242" s="104">
        <v>21.0</v>
      </c>
      <c r="K242" s="104">
        <v>21.0</v>
      </c>
      <c r="L242" s="104">
        <v>20.0</v>
      </c>
      <c r="M242" s="104">
        <v>2.0</v>
      </c>
      <c r="N242" s="121"/>
      <c r="O242" s="113"/>
      <c r="P242" s="114"/>
      <c r="Q242" s="115"/>
      <c r="R242" s="116"/>
      <c r="S242" s="116"/>
    </row>
    <row r="243" ht="48.75" customHeight="1">
      <c r="A243" s="63">
        <v>11.0</v>
      </c>
      <c r="B243" s="64" t="s">
        <v>237</v>
      </c>
      <c r="C243" s="65" t="s">
        <v>254</v>
      </c>
      <c r="D243" s="14"/>
      <c r="E243" s="106" t="s">
        <v>32</v>
      </c>
      <c r="F243" s="112">
        <v>0.4027777777777778</v>
      </c>
      <c r="G243" s="107">
        <v>0.0</v>
      </c>
      <c r="H243" s="38" t="s">
        <v>275</v>
      </c>
      <c r="I243" s="64" t="s">
        <v>37</v>
      </c>
      <c r="J243" s="108">
        <v>7.0</v>
      </c>
      <c r="K243" s="108">
        <v>18.0</v>
      </c>
      <c r="L243" s="108">
        <v>20.0</v>
      </c>
      <c r="M243" s="108">
        <v>0.0</v>
      </c>
      <c r="N243" s="121"/>
      <c r="O243" s="113"/>
      <c r="P243" s="114"/>
      <c r="Q243" s="115"/>
      <c r="R243" s="116"/>
      <c r="S243" s="116"/>
    </row>
    <row r="244" ht="48.75" customHeight="1">
      <c r="A244" s="63">
        <v>12.0</v>
      </c>
      <c r="B244" s="64" t="s">
        <v>255</v>
      </c>
      <c r="C244" s="65" t="s">
        <v>256</v>
      </c>
      <c r="D244" s="14"/>
      <c r="E244" s="33"/>
      <c r="F244" s="33"/>
      <c r="G244" s="107">
        <v>1.0</v>
      </c>
      <c r="H244" s="33"/>
      <c r="I244" s="64" t="s">
        <v>246</v>
      </c>
      <c r="J244" s="108">
        <v>21.0</v>
      </c>
      <c r="K244" s="108">
        <v>21.0</v>
      </c>
      <c r="L244" s="108">
        <v>22.0</v>
      </c>
      <c r="M244" s="108">
        <v>3.0</v>
      </c>
      <c r="N244" s="121"/>
      <c r="O244" s="113"/>
      <c r="P244" s="114"/>
      <c r="Q244" s="115"/>
      <c r="R244" s="116"/>
      <c r="S244" s="116"/>
    </row>
    <row r="245" ht="48.75" customHeight="1">
      <c r="A245" s="8"/>
      <c r="B245" s="8"/>
      <c r="C245" s="8"/>
      <c r="D245" s="8"/>
      <c r="E245" s="8"/>
      <c r="F245" s="8"/>
      <c r="G245" s="8"/>
      <c r="H245" s="8"/>
      <c r="I245" s="9"/>
      <c r="J245" s="10" t="s">
        <v>2</v>
      </c>
      <c r="M245" s="9"/>
      <c r="N245" s="9"/>
      <c r="O245" s="9"/>
      <c r="P245" s="9"/>
      <c r="Q245" s="9"/>
      <c r="R245" s="9"/>
      <c r="S245" s="9"/>
    </row>
    <row r="246" ht="48.75" customHeight="1">
      <c r="A246" s="11" t="s">
        <v>3</v>
      </c>
      <c r="B246" s="11" t="s">
        <v>4</v>
      </c>
      <c r="C246" s="11" t="s">
        <v>5</v>
      </c>
      <c r="E246" s="9"/>
      <c r="F246" s="9"/>
      <c r="G246" s="99" t="s">
        <v>6</v>
      </c>
      <c r="H246" s="100" t="s">
        <v>276</v>
      </c>
      <c r="I246" s="14"/>
      <c r="J246" s="101">
        <v>1.0</v>
      </c>
      <c r="K246" s="101">
        <v>2.0</v>
      </c>
      <c r="L246" s="101">
        <v>3.0</v>
      </c>
      <c r="M246" s="99" t="s">
        <v>8</v>
      </c>
      <c r="N246" s="16"/>
      <c r="O246" s="16"/>
      <c r="P246" s="17"/>
      <c r="Q246" s="17"/>
      <c r="R246" s="18"/>
      <c r="S246" s="18"/>
    </row>
    <row r="247" ht="48.75" customHeight="1">
      <c r="A247" s="63">
        <v>1.0</v>
      </c>
      <c r="B247" s="64" t="s">
        <v>235</v>
      </c>
      <c r="C247" s="65" t="s">
        <v>236</v>
      </c>
      <c r="D247" s="14"/>
      <c r="E247" s="117" t="s">
        <v>32</v>
      </c>
      <c r="F247" s="81">
        <v>0.7291666666666666</v>
      </c>
      <c r="G247" s="118"/>
      <c r="H247" s="25"/>
      <c r="I247" s="61"/>
      <c r="J247" s="119"/>
      <c r="K247" s="119"/>
      <c r="L247" s="119"/>
      <c r="M247" s="119"/>
      <c r="N247" s="121"/>
      <c r="O247" s="113"/>
      <c r="P247" s="114"/>
      <c r="Q247" s="115"/>
      <c r="R247" s="116"/>
      <c r="S247" s="116"/>
    </row>
    <row r="248" ht="48.75" customHeight="1">
      <c r="A248" s="63">
        <v>2.0</v>
      </c>
      <c r="B248" s="64" t="s">
        <v>239</v>
      </c>
      <c r="C248" s="65" t="s">
        <v>240</v>
      </c>
      <c r="D248" s="14"/>
      <c r="E248" s="33"/>
      <c r="F248" s="33"/>
      <c r="G248" s="118"/>
      <c r="H248" s="33"/>
      <c r="I248" s="61"/>
      <c r="J248" s="119"/>
      <c r="K248" s="119"/>
      <c r="L248" s="119"/>
      <c r="M248" s="119"/>
      <c r="N248" s="121"/>
      <c r="O248" s="113"/>
      <c r="P248" s="114"/>
      <c r="Q248" s="115"/>
      <c r="R248" s="116"/>
      <c r="S248" s="116"/>
    </row>
    <row r="249" ht="48.75" customHeight="1">
      <c r="A249" s="63">
        <v>3.0</v>
      </c>
      <c r="B249" s="64" t="s">
        <v>242</v>
      </c>
      <c r="C249" s="65" t="s">
        <v>243</v>
      </c>
      <c r="D249" s="14"/>
      <c r="E249" s="106" t="s">
        <v>32</v>
      </c>
      <c r="F249" s="84">
        <v>0.7638888888888888</v>
      </c>
      <c r="G249" s="107"/>
      <c r="H249" s="38"/>
      <c r="I249" s="64"/>
      <c r="J249" s="108"/>
      <c r="K249" s="108"/>
      <c r="L249" s="109"/>
      <c r="M249" s="108"/>
      <c r="N249" s="121"/>
      <c r="O249" s="113"/>
      <c r="P249" s="114"/>
      <c r="Q249" s="115"/>
      <c r="R249" s="116"/>
      <c r="S249" s="116"/>
    </row>
    <row r="250" ht="48.75" customHeight="1">
      <c r="A250" s="63">
        <v>4.0</v>
      </c>
      <c r="B250" s="64" t="s">
        <v>244</v>
      </c>
      <c r="C250" s="65" t="s">
        <v>245</v>
      </c>
      <c r="D250" s="14"/>
      <c r="E250" s="33"/>
      <c r="F250" s="33"/>
      <c r="G250" s="107"/>
      <c r="H250" s="33"/>
      <c r="I250" s="64"/>
      <c r="J250" s="108"/>
      <c r="K250" s="108"/>
      <c r="L250" s="109"/>
      <c r="M250" s="108"/>
      <c r="N250" s="121"/>
      <c r="O250" s="113"/>
      <c r="P250" s="114"/>
      <c r="Q250" s="115"/>
      <c r="R250" s="116"/>
      <c r="S250" s="116"/>
    </row>
    <row r="251" ht="48.75" customHeight="1">
      <c r="A251" s="63">
        <v>5.0</v>
      </c>
      <c r="B251" s="64" t="s">
        <v>247</v>
      </c>
      <c r="C251" s="65" t="s">
        <v>248</v>
      </c>
      <c r="D251" s="14"/>
      <c r="E251" s="117" t="s">
        <v>32</v>
      </c>
      <c r="F251" s="81">
        <v>0.7986111111111112</v>
      </c>
      <c r="G251" s="118"/>
      <c r="H251" s="87"/>
      <c r="I251" s="61"/>
      <c r="J251" s="119"/>
      <c r="K251" s="119"/>
      <c r="L251" s="119"/>
      <c r="M251" s="119"/>
      <c r="N251" s="121"/>
      <c r="O251" s="113"/>
      <c r="P251" s="114"/>
      <c r="Q251" s="115"/>
      <c r="R251" s="116"/>
      <c r="S251" s="116"/>
    </row>
    <row r="252" ht="48.75" customHeight="1">
      <c r="A252" s="63">
        <v>6.0</v>
      </c>
      <c r="B252" s="64" t="s">
        <v>37</v>
      </c>
      <c r="C252" s="65" t="s">
        <v>249</v>
      </c>
      <c r="D252" s="14"/>
      <c r="E252" s="33"/>
      <c r="F252" s="33"/>
      <c r="G252" s="118"/>
      <c r="H252" s="33"/>
      <c r="I252" s="61"/>
      <c r="J252" s="119"/>
      <c r="K252" s="119"/>
      <c r="L252" s="119"/>
      <c r="M252" s="119"/>
      <c r="N252" s="121"/>
      <c r="O252" s="113"/>
      <c r="P252" s="114"/>
      <c r="Q252" s="115"/>
      <c r="R252" s="116"/>
      <c r="S252" s="116"/>
    </row>
    <row r="253" ht="48.75" customHeight="1">
      <c r="A253" s="63">
        <v>7.0</v>
      </c>
      <c r="B253" s="64" t="s">
        <v>241</v>
      </c>
      <c r="C253" s="65" t="s">
        <v>250</v>
      </c>
      <c r="D253" s="14"/>
      <c r="E253" s="106" t="s">
        <v>32</v>
      </c>
      <c r="F253" s="84">
        <v>0.8333333333333334</v>
      </c>
      <c r="G253" s="107"/>
      <c r="H253" s="125"/>
      <c r="I253" s="64"/>
      <c r="J253" s="108"/>
      <c r="K253" s="108"/>
      <c r="L253" s="108"/>
      <c r="M253" s="108"/>
      <c r="N253" s="121"/>
      <c r="O253" s="113"/>
      <c r="P253" s="114"/>
      <c r="Q253" s="115"/>
      <c r="R253" s="116"/>
      <c r="S253" s="116"/>
    </row>
    <row r="254" ht="48.75" customHeight="1">
      <c r="A254" s="63">
        <v>8.0</v>
      </c>
      <c r="B254" s="64" t="s">
        <v>251</v>
      </c>
      <c r="C254" s="65" t="s">
        <v>53</v>
      </c>
      <c r="D254" s="14"/>
      <c r="E254" s="33"/>
      <c r="F254" s="33"/>
      <c r="G254" s="107"/>
      <c r="H254" s="33"/>
      <c r="I254" s="64"/>
      <c r="J254" s="108"/>
      <c r="K254" s="108"/>
      <c r="L254" s="108"/>
      <c r="M254" s="108"/>
      <c r="N254" s="121"/>
      <c r="O254" s="113"/>
      <c r="P254" s="114"/>
      <c r="Q254" s="115"/>
      <c r="R254" s="116"/>
      <c r="S254" s="116"/>
    </row>
    <row r="255" ht="48.75" customHeight="1">
      <c r="A255" s="63">
        <v>9.0</v>
      </c>
      <c r="B255" s="64" t="s">
        <v>246</v>
      </c>
      <c r="C255" s="65" t="s">
        <v>252</v>
      </c>
      <c r="D255" s="14"/>
      <c r="E255" s="117" t="s">
        <v>32</v>
      </c>
      <c r="F255" s="120">
        <v>0.3680555555555556</v>
      </c>
      <c r="G255" s="118"/>
      <c r="H255" s="25"/>
      <c r="I255" s="61"/>
      <c r="J255" s="119"/>
      <c r="K255" s="119"/>
      <c r="L255" s="119"/>
      <c r="M255" s="119"/>
      <c r="N255" s="121"/>
      <c r="O255" s="113"/>
      <c r="P255" s="114"/>
      <c r="Q255" s="115"/>
      <c r="R255" s="116"/>
      <c r="S255" s="116"/>
    </row>
    <row r="256" ht="48.75" customHeight="1">
      <c r="A256" s="63">
        <v>10.0</v>
      </c>
      <c r="B256" s="64" t="s">
        <v>238</v>
      </c>
      <c r="C256" s="65" t="s">
        <v>253</v>
      </c>
      <c r="D256" s="14"/>
      <c r="E256" s="33"/>
      <c r="F256" s="33"/>
      <c r="G256" s="118"/>
      <c r="H256" s="33"/>
      <c r="I256" s="61"/>
      <c r="J256" s="119"/>
      <c r="K256" s="119"/>
      <c r="L256" s="119"/>
      <c r="M256" s="119"/>
      <c r="N256" s="121"/>
      <c r="O256" s="113"/>
      <c r="P256" s="114"/>
      <c r="Q256" s="115"/>
      <c r="R256" s="116"/>
      <c r="S256" s="116"/>
    </row>
    <row r="257" ht="48.75" customHeight="1">
      <c r="A257" s="63">
        <v>11.0</v>
      </c>
      <c r="B257" s="64" t="s">
        <v>237</v>
      </c>
      <c r="C257" s="65" t="s">
        <v>254</v>
      </c>
      <c r="D257" s="14"/>
      <c r="E257" s="106" t="s">
        <v>32</v>
      </c>
      <c r="F257" s="112">
        <v>0.4027777777777778</v>
      </c>
      <c r="G257" s="107"/>
      <c r="H257" s="38"/>
      <c r="I257" s="64"/>
      <c r="J257" s="108"/>
      <c r="K257" s="108"/>
      <c r="L257" s="108"/>
      <c r="M257" s="108"/>
      <c r="N257" s="121"/>
      <c r="O257" s="113"/>
      <c r="P257" s="114"/>
      <c r="Q257" s="115"/>
      <c r="R257" s="116"/>
      <c r="S257" s="116"/>
    </row>
    <row r="258" ht="48.75" customHeight="1">
      <c r="A258" s="63">
        <v>12.0</v>
      </c>
      <c r="B258" s="64" t="s">
        <v>255</v>
      </c>
      <c r="C258" s="65" t="s">
        <v>256</v>
      </c>
      <c r="D258" s="14"/>
      <c r="E258" s="33"/>
      <c r="F258" s="33"/>
      <c r="G258" s="107"/>
      <c r="H258" s="33"/>
      <c r="I258" s="64"/>
      <c r="J258" s="108"/>
      <c r="K258" s="108"/>
      <c r="L258" s="108"/>
      <c r="M258" s="108"/>
      <c r="N258" s="121"/>
      <c r="O258" s="113"/>
      <c r="P258" s="114"/>
      <c r="Q258" s="115"/>
      <c r="R258" s="116"/>
      <c r="S258" s="116"/>
    </row>
    <row r="259" ht="48.75" customHeight="1">
      <c r="A259" s="8"/>
      <c r="B259" s="8"/>
      <c r="C259" s="8"/>
      <c r="D259" s="8"/>
      <c r="E259" s="8"/>
      <c r="F259" s="8"/>
      <c r="G259" s="8"/>
      <c r="H259" s="8"/>
      <c r="I259" s="9"/>
      <c r="J259" s="10" t="s">
        <v>2</v>
      </c>
      <c r="M259" s="9"/>
      <c r="N259" s="9"/>
      <c r="O259" s="9"/>
      <c r="P259" s="9"/>
      <c r="Q259" s="9"/>
      <c r="R259" s="9"/>
      <c r="S259" s="9"/>
    </row>
    <row r="260" ht="48.75" customHeight="1">
      <c r="A260" s="11" t="s">
        <v>3</v>
      </c>
      <c r="B260" s="11" t="s">
        <v>4</v>
      </c>
      <c r="C260" s="11" t="s">
        <v>5</v>
      </c>
      <c r="E260" s="9"/>
      <c r="F260" s="9"/>
      <c r="G260" s="99" t="s">
        <v>6</v>
      </c>
      <c r="H260" s="100" t="s">
        <v>276</v>
      </c>
      <c r="I260" s="14"/>
      <c r="J260" s="101">
        <v>1.0</v>
      </c>
      <c r="K260" s="101">
        <v>2.0</v>
      </c>
      <c r="L260" s="101">
        <v>3.0</v>
      </c>
      <c r="M260" s="99" t="s">
        <v>8</v>
      </c>
      <c r="N260" s="16"/>
      <c r="O260" s="16"/>
      <c r="P260" s="17"/>
      <c r="Q260" s="17"/>
      <c r="R260" s="18"/>
      <c r="S260" s="18"/>
    </row>
    <row r="261" ht="48.75" customHeight="1">
      <c r="A261" s="63">
        <v>1.0</v>
      </c>
      <c r="B261" s="64" t="s">
        <v>235</v>
      </c>
      <c r="C261" s="65" t="s">
        <v>236</v>
      </c>
      <c r="D261" s="14"/>
      <c r="E261" s="117" t="s">
        <v>32</v>
      </c>
      <c r="F261" s="81">
        <v>0.7291666666666666</v>
      </c>
      <c r="G261" s="118"/>
      <c r="H261" s="25"/>
      <c r="I261" s="61"/>
      <c r="J261" s="119"/>
      <c r="K261" s="119"/>
      <c r="L261" s="119"/>
      <c r="M261" s="119"/>
      <c r="N261" s="121"/>
      <c r="O261" s="113"/>
      <c r="P261" s="114"/>
      <c r="Q261" s="115"/>
      <c r="R261" s="116"/>
      <c r="S261" s="116"/>
    </row>
    <row r="262" ht="48.75" customHeight="1">
      <c r="A262" s="63">
        <v>2.0</v>
      </c>
      <c r="B262" s="64" t="s">
        <v>239</v>
      </c>
      <c r="C262" s="65" t="s">
        <v>240</v>
      </c>
      <c r="D262" s="14"/>
      <c r="E262" s="33"/>
      <c r="F262" s="33"/>
      <c r="G262" s="118"/>
      <c r="H262" s="33"/>
      <c r="I262" s="61"/>
      <c r="J262" s="119"/>
      <c r="K262" s="119"/>
      <c r="L262" s="119"/>
      <c r="M262" s="119"/>
      <c r="N262" s="121"/>
      <c r="O262" s="113"/>
      <c r="P262" s="114"/>
      <c r="Q262" s="115"/>
      <c r="R262" s="116"/>
      <c r="S262" s="116"/>
    </row>
    <row r="263" ht="48.75" customHeight="1">
      <c r="A263" s="63">
        <v>3.0</v>
      </c>
      <c r="B263" s="64" t="s">
        <v>242</v>
      </c>
      <c r="C263" s="65" t="s">
        <v>243</v>
      </c>
      <c r="D263" s="14"/>
      <c r="E263" s="106" t="s">
        <v>32</v>
      </c>
      <c r="F263" s="84">
        <v>0.7638888888888888</v>
      </c>
      <c r="G263" s="107"/>
      <c r="H263" s="38"/>
      <c r="I263" s="64"/>
      <c r="J263" s="108"/>
      <c r="K263" s="108"/>
      <c r="L263" s="109"/>
      <c r="M263" s="108"/>
      <c r="N263" s="121"/>
      <c r="O263" s="113"/>
      <c r="P263" s="114"/>
      <c r="Q263" s="115"/>
      <c r="R263" s="116"/>
      <c r="S263" s="116"/>
    </row>
    <row r="264" ht="48.75" customHeight="1">
      <c r="A264" s="63">
        <v>4.0</v>
      </c>
      <c r="B264" s="64" t="s">
        <v>244</v>
      </c>
      <c r="C264" s="65" t="s">
        <v>245</v>
      </c>
      <c r="D264" s="14"/>
      <c r="E264" s="33"/>
      <c r="F264" s="33"/>
      <c r="G264" s="107"/>
      <c r="H264" s="33"/>
      <c r="I264" s="64"/>
      <c r="J264" s="108"/>
      <c r="K264" s="108"/>
      <c r="L264" s="109"/>
      <c r="M264" s="108"/>
      <c r="N264" s="121"/>
      <c r="O264" s="113"/>
      <c r="P264" s="114"/>
      <c r="Q264" s="115"/>
      <c r="R264" s="116"/>
      <c r="S264" s="116"/>
    </row>
    <row r="265" ht="48.75" customHeight="1">
      <c r="A265" s="63">
        <v>5.0</v>
      </c>
      <c r="B265" s="64" t="s">
        <v>247</v>
      </c>
      <c r="C265" s="65" t="s">
        <v>248</v>
      </c>
      <c r="D265" s="14"/>
      <c r="E265" s="117" t="s">
        <v>32</v>
      </c>
      <c r="F265" s="81">
        <v>0.7986111111111112</v>
      </c>
      <c r="G265" s="118"/>
      <c r="H265" s="87"/>
      <c r="I265" s="61"/>
      <c r="J265" s="119"/>
      <c r="K265" s="119"/>
      <c r="L265" s="119"/>
      <c r="M265" s="119"/>
      <c r="N265" s="121"/>
      <c r="O265" s="113"/>
      <c r="P265" s="114"/>
      <c r="Q265" s="115"/>
      <c r="R265" s="116"/>
      <c r="S265" s="116"/>
    </row>
    <row r="266" ht="48.75" customHeight="1">
      <c r="A266" s="63">
        <v>6.0</v>
      </c>
      <c r="B266" s="64" t="s">
        <v>37</v>
      </c>
      <c r="C266" s="65" t="s">
        <v>249</v>
      </c>
      <c r="D266" s="14"/>
      <c r="E266" s="33"/>
      <c r="F266" s="33"/>
      <c r="G266" s="118"/>
      <c r="H266" s="33"/>
      <c r="I266" s="61"/>
      <c r="J266" s="119"/>
      <c r="K266" s="119"/>
      <c r="L266" s="119"/>
      <c r="M266" s="119"/>
      <c r="N266" s="121"/>
      <c r="O266" s="113"/>
      <c r="P266" s="114"/>
      <c r="Q266" s="115"/>
      <c r="R266" s="116"/>
      <c r="S266" s="116"/>
    </row>
    <row r="267" ht="48.75" customHeight="1">
      <c r="A267" s="63">
        <v>7.0</v>
      </c>
      <c r="B267" s="64" t="s">
        <v>241</v>
      </c>
      <c r="C267" s="65" t="s">
        <v>250</v>
      </c>
      <c r="D267" s="14"/>
      <c r="E267" s="106" t="s">
        <v>32</v>
      </c>
      <c r="F267" s="84">
        <v>0.8333333333333334</v>
      </c>
      <c r="G267" s="107"/>
      <c r="H267" s="125"/>
      <c r="I267" s="64"/>
      <c r="J267" s="108"/>
      <c r="K267" s="108"/>
      <c r="L267" s="108"/>
      <c r="M267" s="108"/>
      <c r="N267" s="121"/>
      <c r="O267" s="113"/>
      <c r="P267" s="114"/>
      <c r="Q267" s="115"/>
      <c r="R267" s="116"/>
      <c r="S267" s="116"/>
    </row>
    <row r="268" ht="48.75" customHeight="1">
      <c r="A268" s="63">
        <v>8.0</v>
      </c>
      <c r="B268" s="64" t="s">
        <v>251</v>
      </c>
      <c r="C268" s="65" t="s">
        <v>53</v>
      </c>
      <c r="D268" s="14"/>
      <c r="E268" s="33"/>
      <c r="F268" s="33"/>
      <c r="G268" s="107"/>
      <c r="H268" s="33"/>
      <c r="I268" s="64"/>
      <c r="J268" s="108"/>
      <c r="K268" s="108"/>
      <c r="L268" s="108"/>
      <c r="M268" s="108"/>
      <c r="N268" s="121"/>
      <c r="O268" s="113"/>
      <c r="P268" s="114"/>
      <c r="Q268" s="115"/>
      <c r="R268" s="116"/>
      <c r="S268" s="116"/>
    </row>
    <row r="269" ht="48.75" customHeight="1">
      <c r="A269" s="63">
        <v>9.0</v>
      </c>
      <c r="B269" s="64" t="s">
        <v>246</v>
      </c>
      <c r="C269" s="65" t="s">
        <v>252</v>
      </c>
      <c r="D269" s="14"/>
      <c r="E269" s="117" t="s">
        <v>32</v>
      </c>
      <c r="F269" s="120">
        <v>0.3680555555555556</v>
      </c>
      <c r="G269" s="118"/>
      <c r="H269" s="25"/>
      <c r="I269" s="61"/>
      <c r="J269" s="119"/>
      <c r="K269" s="119"/>
      <c r="L269" s="119"/>
      <c r="M269" s="119"/>
      <c r="N269" s="121"/>
      <c r="O269" s="113"/>
      <c r="P269" s="114"/>
      <c r="Q269" s="115"/>
      <c r="R269" s="116"/>
      <c r="S269" s="116"/>
    </row>
    <row r="270" ht="48.75" customHeight="1">
      <c r="A270" s="63">
        <v>10.0</v>
      </c>
      <c r="B270" s="64" t="s">
        <v>238</v>
      </c>
      <c r="C270" s="65" t="s">
        <v>253</v>
      </c>
      <c r="D270" s="14"/>
      <c r="E270" s="33"/>
      <c r="F270" s="33"/>
      <c r="G270" s="118"/>
      <c r="H270" s="33"/>
      <c r="I270" s="61"/>
      <c r="J270" s="119"/>
      <c r="K270" s="119"/>
      <c r="L270" s="119"/>
      <c r="M270" s="119"/>
      <c r="N270" s="121"/>
      <c r="O270" s="113"/>
      <c r="P270" s="114"/>
      <c r="Q270" s="115"/>
      <c r="R270" s="116"/>
      <c r="S270" s="116"/>
    </row>
    <row r="271" ht="48.75" customHeight="1">
      <c r="A271" s="63">
        <v>11.0</v>
      </c>
      <c r="B271" s="64" t="s">
        <v>237</v>
      </c>
      <c r="C271" s="65" t="s">
        <v>254</v>
      </c>
      <c r="D271" s="14"/>
      <c r="E271" s="106" t="s">
        <v>32</v>
      </c>
      <c r="F271" s="112">
        <v>0.4027777777777778</v>
      </c>
      <c r="G271" s="107"/>
      <c r="H271" s="38"/>
      <c r="I271" s="64"/>
      <c r="J271" s="108"/>
      <c r="K271" s="108"/>
      <c r="L271" s="108"/>
      <c r="M271" s="108"/>
      <c r="N271" s="121"/>
      <c r="O271" s="113"/>
      <c r="P271" s="114"/>
      <c r="Q271" s="115"/>
      <c r="R271" s="116"/>
      <c r="S271" s="116"/>
    </row>
    <row r="272" ht="48.75" customHeight="1">
      <c r="A272" s="63">
        <v>12.0</v>
      </c>
      <c r="B272" s="64" t="s">
        <v>255</v>
      </c>
      <c r="C272" s="65" t="s">
        <v>256</v>
      </c>
      <c r="D272" s="14"/>
      <c r="E272" s="33"/>
      <c r="F272" s="33"/>
      <c r="G272" s="107"/>
      <c r="H272" s="33"/>
      <c r="I272" s="64"/>
      <c r="J272" s="108"/>
      <c r="K272" s="108"/>
      <c r="L272" s="108"/>
      <c r="M272" s="108"/>
      <c r="N272" s="121"/>
      <c r="O272" s="113"/>
      <c r="P272" s="114"/>
      <c r="Q272" s="115"/>
      <c r="R272" s="116"/>
      <c r="S272" s="116"/>
    </row>
    <row r="273" ht="48.75" customHeight="1">
      <c r="A273" s="8"/>
      <c r="B273" s="8"/>
      <c r="C273" s="8"/>
      <c r="D273" s="8"/>
      <c r="E273" s="8"/>
      <c r="F273" s="8"/>
      <c r="G273" s="8"/>
      <c r="H273" s="8"/>
      <c r="I273" s="9"/>
      <c r="J273" s="10" t="s">
        <v>2</v>
      </c>
      <c r="M273" s="9"/>
      <c r="N273" s="9"/>
      <c r="O273" s="9"/>
      <c r="P273" s="9"/>
      <c r="Q273" s="9"/>
      <c r="R273" s="9"/>
      <c r="S273" s="9"/>
    </row>
    <row r="274" ht="48.75" customHeight="1">
      <c r="A274" s="11" t="s">
        <v>3</v>
      </c>
      <c r="B274" s="11" t="s">
        <v>4</v>
      </c>
      <c r="C274" s="11" t="s">
        <v>5</v>
      </c>
      <c r="E274" s="9"/>
      <c r="F274" s="9"/>
      <c r="G274" s="99" t="s">
        <v>6</v>
      </c>
      <c r="H274" s="100" t="s">
        <v>276</v>
      </c>
      <c r="I274" s="14"/>
      <c r="J274" s="101">
        <v>1.0</v>
      </c>
      <c r="K274" s="101">
        <v>2.0</v>
      </c>
      <c r="L274" s="101">
        <v>3.0</v>
      </c>
      <c r="M274" s="99" t="s">
        <v>8</v>
      </c>
      <c r="N274" s="16"/>
      <c r="O274" s="16"/>
      <c r="P274" s="17"/>
      <c r="Q274" s="17"/>
      <c r="R274" s="18"/>
      <c r="S274" s="18"/>
    </row>
    <row r="275" ht="48.75" customHeight="1">
      <c r="A275" s="63">
        <v>1.0</v>
      </c>
      <c r="B275" s="64" t="s">
        <v>235</v>
      </c>
      <c r="C275" s="65" t="s">
        <v>236</v>
      </c>
      <c r="D275" s="14"/>
      <c r="E275" s="117" t="s">
        <v>32</v>
      </c>
      <c r="F275" s="81">
        <v>0.7291666666666666</v>
      </c>
      <c r="G275" s="118"/>
      <c r="H275" s="25"/>
      <c r="I275" s="61"/>
      <c r="J275" s="119"/>
      <c r="K275" s="119"/>
      <c r="L275" s="119"/>
      <c r="M275" s="119"/>
      <c r="N275" s="121"/>
      <c r="O275" s="113"/>
      <c r="P275" s="114"/>
      <c r="Q275" s="115"/>
      <c r="R275" s="116"/>
      <c r="S275" s="116"/>
    </row>
    <row r="276" ht="48.75" customHeight="1">
      <c r="A276" s="63">
        <v>2.0</v>
      </c>
      <c r="B276" s="64" t="s">
        <v>239</v>
      </c>
      <c r="C276" s="65" t="s">
        <v>240</v>
      </c>
      <c r="D276" s="14"/>
      <c r="E276" s="33"/>
      <c r="F276" s="33"/>
      <c r="G276" s="118"/>
      <c r="H276" s="33"/>
      <c r="I276" s="61"/>
      <c r="J276" s="119"/>
      <c r="K276" s="119"/>
      <c r="L276" s="119"/>
      <c r="M276" s="119"/>
      <c r="N276" s="121"/>
      <c r="O276" s="113"/>
      <c r="P276" s="114"/>
      <c r="Q276" s="115"/>
      <c r="R276" s="116"/>
      <c r="S276" s="116"/>
    </row>
    <row r="277" ht="48.75" customHeight="1">
      <c r="A277" s="63">
        <v>3.0</v>
      </c>
      <c r="B277" s="64" t="s">
        <v>242</v>
      </c>
      <c r="C277" s="65" t="s">
        <v>243</v>
      </c>
      <c r="D277" s="14"/>
      <c r="E277" s="106" t="s">
        <v>32</v>
      </c>
      <c r="F277" s="84">
        <v>0.7638888888888888</v>
      </c>
      <c r="G277" s="107"/>
      <c r="H277" s="38"/>
      <c r="I277" s="64"/>
      <c r="J277" s="108"/>
      <c r="K277" s="108"/>
      <c r="L277" s="109"/>
      <c r="M277" s="108"/>
      <c r="N277" s="121"/>
      <c r="O277" s="113"/>
      <c r="P277" s="114"/>
      <c r="Q277" s="115"/>
      <c r="R277" s="116"/>
      <c r="S277" s="116"/>
    </row>
    <row r="278" ht="48.75" customHeight="1">
      <c r="A278" s="63">
        <v>4.0</v>
      </c>
      <c r="B278" s="64" t="s">
        <v>244</v>
      </c>
      <c r="C278" s="65" t="s">
        <v>245</v>
      </c>
      <c r="D278" s="14"/>
      <c r="E278" s="33"/>
      <c r="F278" s="33"/>
      <c r="G278" s="107"/>
      <c r="H278" s="33"/>
      <c r="I278" s="64"/>
      <c r="J278" s="108"/>
      <c r="K278" s="108"/>
      <c r="L278" s="109"/>
      <c r="M278" s="108"/>
      <c r="N278" s="121"/>
      <c r="O278" s="113"/>
      <c r="P278" s="114"/>
      <c r="Q278" s="115"/>
      <c r="R278" s="116"/>
      <c r="S278" s="116"/>
    </row>
    <row r="279" ht="48.75" customHeight="1">
      <c r="A279" s="63">
        <v>5.0</v>
      </c>
      <c r="B279" s="64" t="s">
        <v>247</v>
      </c>
      <c r="C279" s="65" t="s">
        <v>248</v>
      </c>
      <c r="D279" s="14"/>
      <c r="E279" s="117" t="s">
        <v>32</v>
      </c>
      <c r="F279" s="81">
        <v>0.7986111111111112</v>
      </c>
      <c r="G279" s="118"/>
      <c r="H279" s="87"/>
      <c r="I279" s="61"/>
      <c r="J279" s="119"/>
      <c r="K279" s="119"/>
      <c r="L279" s="119"/>
      <c r="M279" s="119"/>
      <c r="N279" s="121"/>
      <c r="O279" s="113"/>
      <c r="P279" s="114"/>
      <c r="Q279" s="115"/>
      <c r="R279" s="116"/>
      <c r="S279" s="116"/>
    </row>
    <row r="280" ht="48.75" customHeight="1">
      <c r="A280" s="63">
        <v>6.0</v>
      </c>
      <c r="B280" s="64" t="s">
        <v>37</v>
      </c>
      <c r="C280" s="65" t="s">
        <v>249</v>
      </c>
      <c r="D280" s="14"/>
      <c r="E280" s="33"/>
      <c r="F280" s="33"/>
      <c r="G280" s="118"/>
      <c r="H280" s="33"/>
      <c r="I280" s="61"/>
      <c r="J280" s="119"/>
      <c r="K280" s="119"/>
      <c r="L280" s="119"/>
      <c r="M280" s="119"/>
      <c r="N280" s="121"/>
      <c r="O280" s="113"/>
      <c r="P280" s="114"/>
      <c r="Q280" s="115"/>
      <c r="R280" s="116"/>
      <c r="S280" s="116"/>
    </row>
    <row r="281" ht="48.75" customHeight="1">
      <c r="A281" s="63">
        <v>7.0</v>
      </c>
      <c r="B281" s="64" t="s">
        <v>241</v>
      </c>
      <c r="C281" s="65" t="s">
        <v>250</v>
      </c>
      <c r="D281" s="14"/>
      <c r="E281" s="106" t="s">
        <v>32</v>
      </c>
      <c r="F281" s="84">
        <v>0.8333333333333334</v>
      </c>
      <c r="G281" s="107"/>
      <c r="H281" s="125"/>
      <c r="I281" s="64"/>
      <c r="J281" s="108"/>
      <c r="K281" s="108"/>
      <c r="L281" s="108"/>
      <c r="M281" s="108"/>
      <c r="N281" s="121"/>
      <c r="O281" s="113"/>
      <c r="P281" s="114"/>
      <c r="Q281" s="115"/>
      <c r="R281" s="116"/>
      <c r="S281" s="116"/>
    </row>
    <row r="282" ht="48.75" customHeight="1">
      <c r="A282" s="63">
        <v>8.0</v>
      </c>
      <c r="B282" s="64" t="s">
        <v>251</v>
      </c>
      <c r="C282" s="65" t="s">
        <v>53</v>
      </c>
      <c r="D282" s="14"/>
      <c r="E282" s="33"/>
      <c r="F282" s="33"/>
      <c r="G282" s="107"/>
      <c r="H282" s="33"/>
      <c r="I282" s="64"/>
      <c r="J282" s="108"/>
      <c r="K282" s="108"/>
      <c r="L282" s="108"/>
      <c r="M282" s="108"/>
      <c r="N282" s="121"/>
      <c r="O282" s="113"/>
      <c r="P282" s="114"/>
      <c r="Q282" s="115"/>
      <c r="R282" s="116"/>
      <c r="S282" s="116"/>
    </row>
    <row r="283" ht="48.75" customHeight="1">
      <c r="A283" s="63">
        <v>9.0</v>
      </c>
      <c r="B283" s="64" t="s">
        <v>246</v>
      </c>
      <c r="C283" s="65" t="s">
        <v>252</v>
      </c>
      <c r="D283" s="14"/>
      <c r="E283" s="117" t="s">
        <v>32</v>
      </c>
      <c r="F283" s="120">
        <v>0.3680555555555556</v>
      </c>
      <c r="G283" s="118"/>
      <c r="H283" s="25"/>
      <c r="I283" s="61"/>
      <c r="J283" s="119"/>
      <c r="K283" s="119"/>
      <c r="L283" s="119"/>
      <c r="M283" s="119"/>
      <c r="N283" s="121"/>
      <c r="O283" s="113"/>
      <c r="P283" s="114"/>
      <c r="Q283" s="115"/>
      <c r="R283" s="116"/>
      <c r="S283" s="116"/>
    </row>
    <row r="284" ht="48.75" customHeight="1">
      <c r="A284" s="63">
        <v>10.0</v>
      </c>
      <c r="B284" s="64" t="s">
        <v>238</v>
      </c>
      <c r="C284" s="65" t="s">
        <v>253</v>
      </c>
      <c r="D284" s="14"/>
      <c r="E284" s="33"/>
      <c r="F284" s="33"/>
      <c r="G284" s="118"/>
      <c r="H284" s="33"/>
      <c r="I284" s="61"/>
      <c r="J284" s="119"/>
      <c r="K284" s="119"/>
      <c r="L284" s="119"/>
      <c r="M284" s="119"/>
      <c r="N284" s="121"/>
      <c r="O284" s="113"/>
      <c r="P284" s="114"/>
      <c r="Q284" s="115"/>
      <c r="R284" s="116"/>
      <c r="S284" s="116"/>
    </row>
    <row r="285" ht="48.75" customHeight="1">
      <c r="A285" s="63">
        <v>11.0</v>
      </c>
      <c r="B285" s="64" t="s">
        <v>237</v>
      </c>
      <c r="C285" s="65" t="s">
        <v>254</v>
      </c>
      <c r="D285" s="14"/>
      <c r="E285" s="106" t="s">
        <v>32</v>
      </c>
      <c r="F285" s="112">
        <v>0.4027777777777778</v>
      </c>
      <c r="G285" s="107"/>
      <c r="H285" s="38"/>
      <c r="I285" s="64"/>
      <c r="J285" s="108"/>
      <c r="K285" s="108"/>
      <c r="L285" s="108"/>
      <c r="M285" s="108"/>
      <c r="N285" s="121"/>
      <c r="O285" s="113"/>
      <c r="P285" s="114"/>
      <c r="Q285" s="115"/>
      <c r="R285" s="116"/>
      <c r="S285" s="116"/>
    </row>
    <row r="286" ht="48.75" customHeight="1">
      <c r="A286" s="63">
        <v>12.0</v>
      </c>
      <c r="B286" s="64" t="s">
        <v>255</v>
      </c>
      <c r="C286" s="65" t="s">
        <v>256</v>
      </c>
      <c r="D286" s="14"/>
      <c r="E286" s="33"/>
      <c r="F286" s="33"/>
      <c r="G286" s="107"/>
      <c r="H286" s="33"/>
      <c r="I286" s="64"/>
      <c r="J286" s="108"/>
      <c r="K286" s="108"/>
      <c r="L286" s="108"/>
      <c r="M286" s="108"/>
      <c r="N286" s="121"/>
      <c r="O286" s="113"/>
      <c r="P286" s="114"/>
      <c r="Q286" s="115"/>
      <c r="R286" s="116"/>
      <c r="S286" s="116"/>
    </row>
    <row r="287" ht="48.75" customHeight="1">
      <c r="A287" s="8"/>
      <c r="B287" s="8"/>
      <c r="C287" s="8"/>
      <c r="D287" s="8"/>
      <c r="E287" s="8"/>
      <c r="F287" s="8"/>
      <c r="G287" s="8"/>
      <c r="H287" s="8"/>
      <c r="I287" s="9"/>
      <c r="J287" s="10" t="s">
        <v>2</v>
      </c>
      <c r="M287" s="126"/>
      <c r="N287" s="9"/>
      <c r="O287" s="9"/>
      <c r="P287" s="9"/>
      <c r="Q287" s="9"/>
      <c r="R287" s="9"/>
      <c r="S287" s="9"/>
    </row>
    <row r="288" ht="48.75" customHeight="1">
      <c r="A288" s="11" t="s">
        <v>3</v>
      </c>
      <c r="B288" s="11" t="s">
        <v>4</v>
      </c>
      <c r="C288" s="11" t="s">
        <v>5</v>
      </c>
      <c r="E288" s="9"/>
      <c r="F288" s="9"/>
      <c r="G288" s="99" t="s">
        <v>6</v>
      </c>
      <c r="H288" s="100" t="s">
        <v>276</v>
      </c>
      <c r="I288" s="14"/>
      <c r="J288" s="101">
        <v>1.0</v>
      </c>
      <c r="K288" s="101">
        <v>2.0</v>
      </c>
      <c r="L288" s="101">
        <v>3.0</v>
      </c>
      <c r="M288" s="99" t="s">
        <v>8</v>
      </c>
      <c r="N288" s="16"/>
      <c r="O288" s="16"/>
      <c r="P288" s="17"/>
      <c r="Q288" s="17"/>
      <c r="R288" s="18"/>
      <c r="S288" s="18"/>
    </row>
    <row r="289" ht="48.75" customHeight="1">
      <c r="A289" s="63">
        <v>1.0</v>
      </c>
      <c r="B289" s="64" t="s">
        <v>242</v>
      </c>
      <c r="C289" s="65" t="s">
        <v>243</v>
      </c>
      <c r="D289" s="14"/>
      <c r="E289" s="117" t="s">
        <v>32</v>
      </c>
      <c r="F289" s="81">
        <v>0.7291666666666666</v>
      </c>
      <c r="G289" s="127"/>
      <c r="H289" s="87" t="s">
        <v>169</v>
      </c>
      <c r="I289" s="127"/>
      <c r="J289" s="127"/>
      <c r="K289" s="127"/>
      <c r="L289" s="127"/>
      <c r="M289" s="127"/>
      <c r="N289" s="121"/>
      <c r="O289" s="113"/>
      <c r="P289" s="114"/>
      <c r="Q289" s="115"/>
      <c r="R289" s="116"/>
      <c r="S289" s="116"/>
    </row>
    <row r="290" ht="48.75" customHeight="1">
      <c r="A290" s="63">
        <v>2.0</v>
      </c>
      <c r="B290" s="64" t="s">
        <v>277</v>
      </c>
      <c r="C290" s="65" t="s">
        <v>278</v>
      </c>
      <c r="D290" s="14"/>
      <c r="E290" s="33"/>
      <c r="F290" s="33"/>
      <c r="G290" s="127"/>
      <c r="H290" s="33"/>
      <c r="I290" s="127"/>
      <c r="J290" s="127"/>
      <c r="K290" s="127"/>
      <c r="L290" s="127"/>
      <c r="M290" s="127"/>
      <c r="N290" s="121"/>
      <c r="O290" s="113"/>
      <c r="P290" s="114"/>
      <c r="Q290" s="115"/>
      <c r="R290" s="116"/>
      <c r="S290" s="116"/>
    </row>
    <row r="291" ht="48.75" customHeight="1">
      <c r="A291" s="63">
        <v>3.0</v>
      </c>
      <c r="B291" s="64" t="s">
        <v>251</v>
      </c>
      <c r="C291" s="65" t="s">
        <v>53</v>
      </c>
      <c r="D291" s="14"/>
      <c r="E291" s="106" t="s">
        <v>32</v>
      </c>
      <c r="F291" s="84">
        <v>0.7638888888888888</v>
      </c>
      <c r="G291" s="128"/>
      <c r="H291" s="125" t="s">
        <v>173</v>
      </c>
      <c r="I291" s="129"/>
      <c r="J291" s="128"/>
      <c r="K291" s="128"/>
      <c r="L291" s="129"/>
      <c r="M291" s="128"/>
      <c r="N291" s="121"/>
      <c r="O291" s="113"/>
      <c r="P291" s="114"/>
      <c r="Q291" s="115"/>
      <c r="R291" s="116"/>
      <c r="S291" s="116"/>
    </row>
    <row r="292" ht="48.75" customHeight="1">
      <c r="A292" s="63">
        <v>4.0</v>
      </c>
      <c r="B292" s="64" t="s">
        <v>279</v>
      </c>
      <c r="C292" s="65" t="s">
        <v>280</v>
      </c>
      <c r="D292" s="14"/>
      <c r="E292" s="33"/>
      <c r="F292" s="33"/>
      <c r="G292" s="128"/>
      <c r="H292" s="33"/>
      <c r="I292" s="129"/>
      <c r="J292" s="128"/>
      <c r="K292" s="128"/>
      <c r="L292" s="129"/>
      <c r="M292" s="128"/>
      <c r="N292" s="121"/>
      <c r="O292" s="113"/>
      <c r="P292" s="114"/>
      <c r="Q292" s="115"/>
      <c r="R292" s="116"/>
      <c r="S292" s="116"/>
    </row>
    <row r="293" ht="48.75" customHeight="1">
      <c r="A293" s="63">
        <v>5.0</v>
      </c>
      <c r="B293" s="64" t="s">
        <v>244</v>
      </c>
      <c r="C293" s="65" t="s">
        <v>245</v>
      </c>
      <c r="D293" s="14"/>
      <c r="E293" s="117" t="s">
        <v>32</v>
      </c>
      <c r="F293" s="81">
        <v>0.7986111111111112</v>
      </c>
      <c r="G293" s="127"/>
      <c r="H293" s="87" t="s">
        <v>170</v>
      </c>
      <c r="I293" s="127"/>
      <c r="J293" s="127"/>
      <c r="K293" s="127"/>
      <c r="L293" s="127"/>
      <c r="M293" s="127"/>
      <c r="N293" s="121"/>
      <c r="O293" s="113"/>
      <c r="P293" s="114"/>
      <c r="Q293" s="115"/>
      <c r="R293" s="116"/>
      <c r="S293" s="116"/>
    </row>
    <row r="294" ht="48.75" customHeight="1">
      <c r="A294" s="63">
        <v>6.0</v>
      </c>
      <c r="B294" s="64" t="s">
        <v>235</v>
      </c>
      <c r="C294" s="65" t="s">
        <v>236</v>
      </c>
      <c r="D294" s="14"/>
      <c r="E294" s="33"/>
      <c r="F294" s="33"/>
      <c r="G294" s="127"/>
      <c r="H294" s="33"/>
      <c r="I294" s="127"/>
      <c r="J294" s="127"/>
      <c r="K294" s="127"/>
      <c r="L294" s="127"/>
      <c r="M294" s="127"/>
      <c r="N294" s="121"/>
      <c r="O294" s="113"/>
      <c r="P294" s="114"/>
      <c r="Q294" s="115"/>
      <c r="R294" s="116"/>
      <c r="S294" s="116"/>
    </row>
    <row r="295" ht="48.75" customHeight="1">
      <c r="A295" s="63">
        <v>7.0</v>
      </c>
      <c r="B295" s="64" t="s">
        <v>281</v>
      </c>
      <c r="C295" s="65" t="s">
        <v>240</v>
      </c>
      <c r="D295" s="14"/>
      <c r="E295" s="106" t="s">
        <v>32</v>
      </c>
      <c r="F295" s="84">
        <v>0.8333333333333334</v>
      </c>
      <c r="G295" s="128"/>
      <c r="H295" s="125" t="s">
        <v>172</v>
      </c>
      <c r="I295" s="128"/>
      <c r="J295" s="128"/>
      <c r="K295" s="128"/>
      <c r="L295" s="128"/>
      <c r="M295" s="128"/>
      <c r="N295" s="121"/>
      <c r="O295" s="113"/>
      <c r="P295" s="114"/>
      <c r="Q295" s="115"/>
      <c r="R295" s="116"/>
      <c r="S295" s="116"/>
    </row>
    <row r="296" ht="48.75" customHeight="1">
      <c r="A296" s="63">
        <v>8.0</v>
      </c>
      <c r="B296" s="64" t="s">
        <v>282</v>
      </c>
      <c r="C296" s="65" t="s">
        <v>248</v>
      </c>
      <c r="D296" s="14"/>
      <c r="E296" s="33"/>
      <c r="F296" s="33"/>
      <c r="G296" s="128"/>
      <c r="H296" s="33"/>
      <c r="I296" s="128"/>
      <c r="J296" s="128"/>
      <c r="K296" s="128"/>
      <c r="L296" s="128"/>
      <c r="M296" s="128"/>
      <c r="N296" s="121"/>
      <c r="O296" s="113"/>
      <c r="P296" s="114"/>
      <c r="Q296" s="115"/>
      <c r="R296" s="116"/>
      <c r="S296" s="116"/>
    </row>
    <row r="297" ht="48.75" customHeight="1">
      <c r="A297" s="63">
        <v>9.0</v>
      </c>
      <c r="B297" s="64" t="s">
        <v>238</v>
      </c>
      <c r="C297" s="65" t="s">
        <v>253</v>
      </c>
      <c r="D297" s="14"/>
      <c r="E297" s="117" t="s">
        <v>32</v>
      </c>
      <c r="F297" s="81">
        <v>0.8680555555555556</v>
      </c>
      <c r="G297" s="127"/>
      <c r="H297" s="87" t="s">
        <v>171</v>
      </c>
      <c r="I297" s="127"/>
      <c r="J297" s="127"/>
      <c r="K297" s="127"/>
      <c r="L297" s="127"/>
      <c r="M297" s="127"/>
      <c r="N297" s="121"/>
      <c r="O297" s="113"/>
      <c r="P297" s="114"/>
      <c r="Q297" s="115"/>
      <c r="R297" s="116"/>
      <c r="S297" s="116"/>
    </row>
    <row r="298" ht="48.75" customHeight="1">
      <c r="A298" s="63">
        <v>10.0</v>
      </c>
      <c r="B298" s="64" t="s">
        <v>283</v>
      </c>
      <c r="C298" s="65" t="s">
        <v>284</v>
      </c>
      <c r="D298" s="14"/>
      <c r="E298" s="33"/>
      <c r="F298" s="33"/>
      <c r="G298" s="127"/>
      <c r="H298" s="33"/>
      <c r="I298" s="127"/>
      <c r="J298" s="127"/>
      <c r="K298" s="127"/>
      <c r="L298" s="127"/>
      <c r="M298" s="127"/>
      <c r="N298" s="121"/>
      <c r="O298" s="113"/>
      <c r="P298" s="114"/>
      <c r="Q298" s="115"/>
      <c r="R298" s="116"/>
      <c r="S298" s="116"/>
    </row>
    <row r="299" ht="48.75" customHeight="1">
      <c r="A299" s="63">
        <v>11.0</v>
      </c>
      <c r="B299" s="64" t="s">
        <v>241</v>
      </c>
      <c r="C299" s="65" t="s">
        <v>285</v>
      </c>
      <c r="D299" s="14"/>
      <c r="E299" s="106" t="s">
        <v>32</v>
      </c>
      <c r="F299" s="84">
        <v>0.9027777777777778</v>
      </c>
      <c r="G299" s="128"/>
      <c r="H299" s="125" t="s">
        <v>168</v>
      </c>
      <c r="I299" s="128"/>
      <c r="J299" s="128"/>
      <c r="K299" s="128"/>
      <c r="L299" s="128"/>
      <c r="M299" s="128"/>
      <c r="N299" s="121"/>
      <c r="O299" s="113"/>
      <c r="P299" s="114"/>
      <c r="Q299" s="115"/>
      <c r="R299" s="116"/>
      <c r="S299" s="116"/>
    </row>
    <row r="300" ht="48.75" customHeight="1">
      <c r="A300" s="63">
        <v>12.0</v>
      </c>
      <c r="B300" s="64" t="s">
        <v>246</v>
      </c>
      <c r="C300" s="65" t="s">
        <v>252</v>
      </c>
      <c r="D300" s="14"/>
      <c r="E300" s="33"/>
      <c r="F300" s="33"/>
      <c r="G300" s="128"/>
      <c r="H300" s="33"/>
      <c r="I300" s="128"/>
      <c r="J300" s="128"/>
      <c r="K300" s="128"/>
      <c r="L300" s="128"/>
      <c r="M300" s="128"/>
      <c r="N300" s="121"/>
      <c r="O300" s="113"/>
      <c r="P300" s="114"/>
      <c r="Q300" s="115"/>
      <c r="R300" s="116"/>
      <c r="S300" s="116"/>
    </row>
    <row r="301" ht="48.75" customHeight="1">
      <c r="A301" s="8"/>
      <c r="B301" s="8"/>
      <c r="C301" s="8"/>
      <c r="D301" s="8"/>
      <c r="E301" s="8"/>
      <c r="F301" s="8"/>
      <c r="G301" s="8"/>
      <c r="H301" s="8"/>
      <c r="I301" s="9"/>
      <c r="J301" s="10" t="s">
        <v>2</v>
      </c>
      <c r="M301" s="126"/>
      <c r="N301" s="9"/>
      <c r="O301" s="9"/>
      <c r="P301" s="9"/>
      <c r="Q301" s="9"/>
      <c r="R301" s="9"/>
      <c r="S301" s="9"/>
    </row>
    <row r="302" ht="48.75" customHeight="1">
      <c r="A302" s="11" t="s">
        <v>3</v>
      </c>
      <c r="B302" s="11" t="s">
        <v>4</v>
      </c>
      <c r="C302" s="11" t="s">
        <v>5</v>
      </c>
      <c r="E302" s="9"/>
      <c r="F302" s="9"/>
      <c r="G302" s="99" t="s">
        <v>6</v>
      </c>
      <c r="H302" s="100" t="s">
        <v>276</v>
      </c>
      <c r="I302" s="14"/>
      <c r="J302" s="101">
        <v>1.0</v>
      </c>
      <c r="K302" s="101">
        <v>2.0</v>
      </c>
      <c r="L302" s="101">
        <v>3.0</v>
      </c>
      <c r="M302" s="99" t="s">
        <v>8</v>
      </c>
      <c r="N302" s="16"/>
      <c r="O302" s="16"/>
      <c r="P302" s="17"/>
      <c r="Q302" s="17"/>
      <c r="R302" s="18"/>
      <c r="S302" s="18"/>
    </row>
    <row r="303" ht="48.75" customHeight="1">
      <c r="A303" s="63">
        <v>1.0</v>
      </c>
      <c r="B303" s="64" t="s">
        <v>242</v>
      </c>
      <c r="C303" s="65" t="s">
        <v>243</v>
      </c>
      <c r="D303" s="14"/>
      <c r="E303" s="117" t="s">
        <v>32</v>
      </c>
      <c r="F303" s="81">
        <v>0.7291666666666666</v>
      </c>
      <c r="G303" s="127"/>
      <c r="H303" s="87" t="s">
        <v>169</v>
      </c>
      <c r="I303" s="127"/>
      <c r="J303" s="127"/>
      <c r="K303" s="127"/>
      <c r="L303" s="127"/>
      <c r="M303" s="127"/>
      <c r="N303" s="121"/>
      <c r="O303" s="113"/>
      <c r="P303" s="114"/>
      <c r="Q303" s="115"/>
      <c r="R303" s="116"/>
      <c r="S303" s="116"/>
    </row>
    <row r="304" ht="48.75" customHeight="1">
      <c r="A304" s="63">
        <v>2.0</v>
      </c>
      <c r="B304" s="64" t="s">
        <v>277</v>
      </c>
      <c r="C304" s="65" t="s">
        <v>278</v>
      </c>
      <c r="D304" s="14"/>
      <c r="E304" s="33"/>
      <c r="F304" s="33"/>
      <c r="G304" s="127"/>
      <c r="H304" s="33"/>
      <c r="I304" s="127"/>
      <c r="J304" s="127"/>
      <c r="K304" s="127"/>
      <c r="L304" s="127"/>
      <c r="M304" s="127"/>
      <c r="N304" s="121"/>
      <c r="O304" s="113"/>
      <c r="P304" s="114"/>
      <c r="Q304" s="115"/>
      <c r="R304" s="116"/>
      <c r="S304" s="116"/>
    </row>
    <row r="305" ht="48.75" customHeight="1">
      <c r="A305" s="63">
        <v>3.0</v>
      </c>
      <c r="B305" s="64" t="s">
        <v>251</v>
      </c>
      <c r="C305" s="65" t="s">
        <v>53</v>
      </c>
      <c r="D305" s="14"/>
      <c r="E305" s="106" t="s">
        <v>32</v>
      </c>
      <c r="F305" s="84">
        <v>0.7638888888888888</v>
      </c>
      <c r="G305" s="128"/>
      <c r="H305" s="125" t="s">
        <v>173</v>
      </c>
      <c r="I305" s="129"/>
      <c r="J305" s="128"/>
      <c r="K305" s="128"/>
      <c r="L305" s="129"/>
      <c r="M305" s="128"/>
      <c r="N305" s="121"/>
      <c r="O305" s="113"/>
      <c r="P305" s="114"/>
      <c r="Q305" s="115"/>
      <c r="R305" s="116"/>
      <c r="S305" s="116"/>
    </row>
    <row r="306" ht="48.75" customHeight="1">
      <c r="A306" s="63">
        <v>4.0</v>
      </c>
      <c r="B306" s="64" t="s">
        <v>279</v>
      </c>
      <c r="C306" s="65" t="s">
        <v>280</v>
      </c>
      <c r="D306" s="14"/>
      <c r="E306" s="33"/>
      <c r="F306" s="33"/>
      <c r="G306" s="128"/>
      <c r="H306" s="33"/>
      <c r="I306" s="129"/>
      <c r="J306" s="128"/>
      <c r="K306" s="128"/>
      <c r="L306" s="129"/>
      <c r="M306" s="128"/>
      <c r="N306" s="121"/>
      <c r="O306" s="113"/>
      <c r="P306" s="114"/>
      <c r="Q306" s="115"/>
      <c r="R306" s="116"/>
      <c r="S306" s="116"/>
    </row>
    <row r="307" ht="48.75" customHeight="1">
      <c r="A307" s="63">
        <v>5.0</v>
      </c>
      <c r="B307" s="64" t="s">
        <v>244</v>
      </c>
      <c r="C307" s="65" t="s">
        <v>245</v>
      </c>
      <c r="D307" s="14"/>
      <c r="E307" s="117" t="s">
        <v>32</v>
      </c>
      <c r="F307" s="81">
        <v>0.7986111111111112</v>
      </c>
      <c r="G307" s="127"/>
      <c r="H307" s="87" t="s">
        <v>170</v>
      </c>
      <c r="I307" s="127"/>
      <c r="J307" s="127"/>
      <c r="K307" s="127"/>
      <c r="L307" s="127"/>
      <c r="M307" s="127"/>
      <c r="N307" s="121"/>
      <c r="O307" s="113"/>
      <c r="P307" s="114"/>
      <c r="Q307" s="115"/>
      <c r="R307" s="116"/>
      <c r="S307" s="116"/>
    </row>
    <row r="308" ht="48.75" customHeight="1">
      <c r="A308" s="63">
        <v>6.0</v>
      </c>
      <c r="B308" s="64" t="s">
        <v>235</v>
      </c>
      <c r="C308" s="65" t="s">
        <v>236</v>
      </c>
      <c r="D308" s="14"/>
      <c r="E308" s="33"/>
      <c r="F308" s="33"/>
      <c r="G308" s="127"/>
      <c r="H308" s="33"/>
      <c r="I308" s="127"/>
      <c r="J308" s="127"/>
      <c r="K308" s="127"/>
      <c r="L308" s="127"/>
      <c r="M308" s="127"/>
      <c r="N308" s="121"/>
      <c r="O308" s="113"/>
      <c r="P308" s="114"/>
      <c r="Q308" s="115"/>
      <c r="R308" s="116"/>
      <c r="S308" s="116"/>
    </row>
    <row r="309" ht="48.75" customHeight="1">
      <c r="A309" s="63">
        <v>7.0</v>
      </c>
      <c r="B309" s="64" t="s">
        <v>281</v>
      </c>
      <c r="C309" s="65" t="s">
        <v>240</v>
      </c>
      <c r="D309" s="14"/>
      <c r="E309" s="106" t="s">
        <v>32</v>
      </c>
      <c r="F309" s="84">
        <v>0.8333333333333334</v>
      </c>
      <c r="G309" s="128"/>
      <c r="H309" s="125" t="s">
        <v>172</v>
      </c>
      <c r="I309" s="128"/>
      <c r="J309" s="128"/>
      <c r="K309" s="128"/>
      <c r="L309" s="128"/>
      <c r="M309" s="128"/>
      <c r="N309" s="121"/>
      <c r="O309" s="113"/>
      <c r="P309" s="114"/>
      <c r="Q309" s="115"/>
      <c r="R309" s="116"/>
      <c r="S309" s="116"/>
    </row>
    <row r="310" ht="48.75" customHeight="1">
      <c r="A310" s="63">
        <v>8.0</v>
      </c>
      <c r="B310" s="64" t="s">
        <v>282</v>
      </c>
      <c r="C310" s="65" t="s">
        <v>248</v>
      </c>
      <c r="D310" s="14"/>
      <c r="E310" s="33"/>
      <c r="F310" s="33"/>
      <c r="G310" s="128"/>
      <c r="H310" s="33"/>
      <c r="I310" s="128"/>
      <c r="J310" s="128"/>
      <c r="K310" s="128"/>
      <c r="L310" s="128"/>
      <c r="M310" s="128"/>
      <c r="N310" s="121"/>
      <c r="O310" s="113"/>
      <c r="P310" s="114"/>
      <c r="Q310" s="115"/>
      <c r="R310" s="116"/>
      <c r="S310" s="116"/>
    </row>
    <row r="311" ht="48.75" customHeight="1">
      <c r="A311" s="63">
        <v>9.0</v>
      </c>
      <c r="B311" s="64" t="s">
        <v>238</v>
      </c>
      <c r="C311" s="65" t="s">
        <v>253</v>
      </c>
      <c r="D311" s="14"/>
      <c r="E311" s="117" t="s">
        <v>32</v>
      </c>
      <c r="F311" s="81">
        <v>0.8680555555555556</v>
      </c>
      <c r="G311" s="127"/>
      <c r="H311" s="87" t="s">
        <v>171</v>
      </c>
      <c r="I311" s="127"/>
      <c r="J311" s="127"/>
      <c r="K311" s="127"/>
      <c r="L311" s="127"/>
      <c r="M311" s="127"/>
      <c r="N311" s="121"/>
      <c r="O311" s="113"/>
      <c r="P311" s="114"/>
      <c r="Q311" s="115"/>
      <c r="R311" s="116"/>
      <c r="S311" s="116"/>
    </row>
    <row r="312" ht="48.75" customHeight="1">
      <c r="A312" s="63">
        <v>10.0</v>
      </c>
      <c r="B312" s="64" t="s">
        <v>283</v>
      </c>
      <c r="C312" s="65" t="s">
        <v>284</v>
      </c>
      <c r="D312" s="14"/>
      <c r="E312" s="33"/>
      <c r="F312" s="33"/>
      <c r="G312" s="127"/>
      <c r="H312" s="33"/>
      <c r="I312" s="127"/>
      <c r="J312" s="127"/>
      <c r="K312" s="127"/>
      <c r="L312" s="127"/>
      <c r="M312" s="127"/>
      <c r="N312" s="121"/>
      <c r="O312" s="113"/>
      <c r="P312" s="114"/>
      <c r="Q312" s="115"/>
      <c r="R312" s="116"/>
      <c r="S312" s="116"/>
    </row>
    <row r="313" ht="48.75" customHeight="1">
      <c r="A313" s="63">
        <v>11.0</v>
      </c>
      <c r="B313" s="64" t="s">
        <v>241</v>
      </c>
      <c r="C313" s="65" t="s">
        <v>285</v>
      </c>
      <c r="D313" s="14"/>
      <c r="E313" s="106" t="s">
        <v>32</v>
      </c>
      <c r="F313" s="84">
        <v>0.9027777777777778</v>
      </c>
      <c r="G313" s="128"/>
      <c r="H313" s="125" t="s">
        <v>168</v>
      </c>
      <c r="I313" s="128"/>
      <c r="J313" s="128"/>
      <c r="K313" s="128"/>
      <c r="L313" s="128"/>
      <c r="M313" s="128"/>
      <c r="N313" s="121"/>
      <c r="O313" s="113"/>
      <c r="P313" s="114"/>
      <c r="Q313" s="115"/>
      <c r="R313" s="116"/>
      <c r="S313" s="116"/>
    </row>
    <row r="314" ht="48.75" customHeight="1">
      <c r="A314" s="63">
        <v>12.0</v>
      </c>
      <c r="B314" s="64" t="s">
        <v>246</v>
      </c>
      <c r="C314" s="65" t="s">
        <v>252</v>
      </c>
      <c r="D314" s="14"/>
      <c r="E314" s="33"/>
      <c r="F314" s="33"/>
      <c r="G314" s="128"/>
      <c r="H314" s="33"/>
      <c r="I314" s="128"/>
      <c r="J314" s="128"/>
      <c r="K314" s="128"/>
      <c r="L314" s="128"/>
      <c r="M314" s="128"/>
      <c r="N314" s="121"/>
      <c r="O314" s="113"/>
      <c r="P314" s="114"/>
      <c r="Q314" s="115"/>
      <c r="R314" s="116"/>
      <c r="S314" s="116"/>
    </row>
    <row r="315" ht="48.75" customHeight="1">
      <c r="A315" s="8"/>
      <c r="B315" s="8"/>
      <c r="C315" s="8"/>
      <c r="D315" s="8"/>
      <c r="E315" s="8"/>
      <c r="F315" s="8"/>
      <c r="G315" s="8"/>
      <c r="H315" s="8"/>
      <c r="I315" s="9"/>
      <c r="J315" s="10" t="s">
        <v>2</v>
      </c>
      <c r="M315" s="126"/>
      <c r="N315" s="9"/>
      <c r="O315" s="9"/>
      <c r="P315" s="9"/>
      <c r="Q315" s="9"/>
      <c r="R315" s="9"/>
      <c r="S315" s="9"/>
    </row>
    <row r="316" ht="48.75" customHeight="1">
      <c r="A316" s="11" t="s">
        <v>3</v>
      </c>
      <c r="B316" s="11" t="s">
        <v>4</v>
      </c>
      <c r="C316" s="11" t="s">
        <v>5</v>
      </c>
      <c r="E316" s="9"/>
      <c r="F316" s="9"/>
      <c r="G316" s="99" t="s">
        <v>6</v>
      </c>
      <c r="H316" s="100" t="s">
        <v>276</v>
      </c>
      <c r="I316" s="14"/>
      <c r="J316" s="101">
        <v>1.0</v>
      </c>
      <c r="K316" s="101">
        <v>2.0</v>
      </c>
      <c r="L316" s="101">
        <v>3.0</v>
      </c>
      <c r="M316" s="99" t="s">
        <v>8</v>
      </c>
      <c r="N316" s="16"/>
      <c r="O316" s="16"/>
      <c r="P316" s="17"/>
      <c r="Q316" s="17"/>
      <c r="R316" s="18"/>
      <c r="S316" s="18"/>
    </row>
    <row r="317" ht="48.75" customHeight="1">
      <c r="A317" s="63">
        <v>1.0</v>
      </c>
      <c r="B317" s="64" t="s">
        <v>242</v>
      </c>
      <c r="C317" s="65" t="s">
        <v>243</v>
      </c>
      <c r="D317" s="14"/>
      <c r="E317" s="117" t="s">
        <v>32</v>
      </c>
      <c r="F317" s="81">
        <v>0.7291666666666666</v>
      </c>
      <c r="G317" s="127"/>
      <c r="H317" s="87" t="s">
        <v>169</v>
      </c>
      <c r="I317" s="127"/>
      <c r="J317" s="127"/>
      <c r="K317" s="127"/>
      <c r="L317" s="127"/>
      <c r="M317" s="127"/>
      <c r="N317" s="121"/>
      <c r="O317" s="113"/>
      <c r="P317" s="114"/>
      <c r="Q317" s="115"/>
      <c r="R317" s="116"/>
      <c r="S317" s="116"/>
    </row>
    <row r="318" ht="48.75" customHeight="1">
      <c r="A318" s="63">
        <v>2.0</v>
      </c>
      <c r="B318" s="64" t="s">
        <v>277</v>
      </c>
      <c r="C318" s="65" t="s">
        <v>278</v>
      </c>
      <c r="D318" s="14"/>
      <c r="E318" s="33"/>
      <c r="F318" s="33"/>
      <c r="G318" s="127"/>
      <c r="H318" s="33"/>
      <c r="I318" s="127"/>
      <c r="J318" s="127"/>
      <c r="K318" s="127"/>
      <c r="L318" s="127"/>
      <c r="M318" s="127"/>
      <c r="N318" s="121"/>
      <c r="O318" s="113"/>
      <c r="P318" s="114"/>
      <c r="Q318" s="115"/>
      <c r="R318" s="116"/>
      <c r="S318" s="116"/>
    </row>
    <row r="319" ht="48.75" customHeight="1">
      <c r="A319" s="63">
        <v>3.0</v>
      </c>
      <c r="B319" s="64" t="s">
        <v>251</v>
      </c>
      <c r="C319" s="65" t="s">
        <v>53</v>
      </c>
      <c r="D319" s="14"/>
      <c r="E319" s="106" t="s">
        <v>32</v>
      </c>
      <c r="F319" s="84">
        <v>0.7638888888888888</v>
      </c>
      <c r="G319" s="128"/>
      <c r="H319" s="125" t="s">
        <v>173</v>
      </c>
      <c r="I319" s="129"/>
      <c r="J319" s="128"/>
      <c r="K319" s="128"/>
      <c r="L319" s="129"/>
      <c r="M319" s="128"/>
      <c r="N319" s="121"/>
      <c r="O319" s="113"/>
      <c r="P319" s="114"/>
      <c r="Q319" s="115"/>
      <c r="R319" s="116"/>
      <c r="S319" s="116"/>
    </row>
    <row r="320" ht="48.75" customHeight="1">
      <c r="A320" s="63">
        <v>4.0</v>
      </c>
      <c r="B320" s="64" t="s">
        <v>279</v>
      </c>
      <c r="C320" s="65" t="s">
        <v>280</v>
      </c>
      <c r="D320" s="14"/>
      <c r="E320" s="33"/>
      <c r="F320" s="33"/>
      <c r="G320" s="128"/>
      <c r="H320" s="33"/>
      <c r="I320" s="129"/>
      <c r="J320" s="128"/>
      <c r="K320" s="128"/>
      <c r="L320" s="129"/>
      <c r="M320" s="128"/>
      <c r="N320" s="121"/>
      <c r="O320" s="113"/>
      <c r="P320" s="114"/>
      <c r="Q320" s="115"/>
      <c r="R320" s="116"/>
      <c r="S320" s="116"/>
    </row>
    <row r="321" ht="48.75" customHeight="1">
      <c r="A321" s="63">
        <v>5.0</v>
      </c>
      <c r="B321" s="64" t="s">
        <v>244</v>
      </c>
      <c r="C321" s="65" t="s">
        <v>245</v>
      </c>
      <c r="D321" s="14"/>
      <c r="E321" s="117" t="s">
        <v>32</v>
      </c>
      <c r="F321" s="81">
        <v>0.7986111111111112</v>
      </c>
      <c r="G321" s="127"/>
      <c r="H321" s="87" t="s">
        <v>170</v>
      </c>
      <c r="I321" s="127"/>
      <c r="J321" s="127"/>
      <c r="K321" s="127"/>
      <c r="L321" s="127"/>
      <c r="M321" s="127"/>
      <c r="N321" s="121"/>
      <c r="O321" s="113"/>
      <c r="P321" s="114"/>
      <c r="Q321" s="115"/>
      <c r="R321" s="116"/>
      <c r="S321" s="116"/>
    </row>
    <row r="322" ht="48.75" customHeight="1">
      <c r="A322" s="63">
        <v>6.0</v>
      </c>
      <c r="B322" s="64" t="s">
        <v>235</v>
      </c>
      <c r="C322" s="65" t="s">
        <v>236</v>
      </c>
      <c r="D322" s="14"/>
      <c r="E322" s="33"/>
      <c r="F322" s="33"/>
      <c r="G322" s="127"/>
      <c r="H322" s="33"/>
      <c r="I322" s="127"/>
      <c r="J322" s="127"/>
      <c r="K322" s="127"/>
      <c r="L322" s="127"/>
      <c r="M322" s="127"/>
      <c r="N322" s="121"/>
      <c r="O322" s="113"/>
      <c r="P322" s="114"/>
      <c r="Q322" s="115"/>
      <c r="R322" s="116"/>
      <c r="S322" s="116"/>
    </row>
    <row r="323" ht="48.75" customHeight="1">
      <c r="A323" s="63">
        <v>7.0</v>
      </c>
      <c r="B323" s="64" t="s">
        <v>281</v>
      </c>
      <c r="C323" s="65" t="s">
        <v>240</v>
      </c>
      <c r="D323" s="14"/>
      <c r="E323" s="106" t="s">
        <v>32</v>
      </c>
      <c r="F323" s="84">
        <v>0.8333333333333334</v>
      </c>
      <c r="G323" s="128"/>
      <c r="H323" s="125" t="s">
        <v>172</v>
      </c>
      <c r="I323" s="128"/>
      <c r="J323" s="128"/>
      <c r="K323" s="128"/>
      <c r="L323" s="128"/>
      <c r="M323" s="128"/>
      <c r="N323" s="121"/>
      <c r="O323" s="113"/>
      <c r="P323" s="114"/>
      <c r="Q323" s="115"/>
      <c r="R323" s="116"/>
      <c r="S323" s="116"/>
    </row>
    <row r="324" ht="48.75" customHeight="1">
      <c r="A324" s="63">
        <v>8.0</v>
      </c>
      <c r="B324" s="64" t="s">
        <v>282</v>
      </c>
      <c r="C324" s="65" t="s">
        <v>248</v>
      </c>
      <c r="D324" s="14"/>
      <c r="E324" s="33"/>
      <c r="F324" s="33"/>
      <c r="G324" s="128"/>
      <c r="H324" s="33"/>
      <c r="I324" s="128"/>
      <c r="J324" s="128"/>
      <c r="K324" s="128"/>
      <c r="L324" s="128"/>
      <c r="M324" s="128"/>
      <c r="N324" s="121"/>
      <c r="O324" s="113"/>
      <c r="P324" s="114"/>
      <c r="Q324" s="115"/>
      <c r="R324" s="116"/>
      <c r="S324" s="116"/>
    </row>
    <row r="325" ht="48.75" customHeight="1">
      <c r="A325" s="63">
        <v>9.0</v>
      </c>
      <c r="B325" s="64" t="s">
        <v>238</v>
      </c>
      <c r="C325" s="65" t="s">
        <v>253</v>
      </c>
      <c r="D325" s="14"/>
      <c r="E325" s="117" t="s">
        <v>32</v>
      </c>
      <c r="F325" s="81">
        <v>0.8680555555555556</v>
      </c>
      <c r="G325" s="127"/>
      <c r="H325" s="87" t="s">
        <v>171</v>
      </c>
      <c r="I325" s="127"/>
      <c r="J325" s="127"/>
      <c r="K325" s="127"/>
      <c r="L325" s="127"/>
      <c r="M325" s="127"/>
      <c r="N325" s="121"/>
      <c r="O325" s="113"/>
      <c r="P325" s="114"/>
      <c r="Q325" s="115"/>
      <c r="R325" s="116"/>
      <c r="S325" s="116"/>
    </row>
    <row r="326" ht="48.75" customHeight="1">
      <c r="A326" s="63">
        <v>10.0</v>
      </c>
      <c r="B326" s="64" t="s">
        <v>283</v>
      </c>
      <c r="C326" s="65" t="s">
        <v>284</v>
      </c>
      <c r="D326" s="14"/>
      <c r="E326" s="33"/>
      <c r="F326" s="33"/>
      <c r="G326" s="127"/>
      <c r="H326" s="33"/>
      <c r="I326" s="127"/>
      <c r="J326" s="127"/>
      <c r="K326" s="127"/>
      <c r="L326" s="127"/>
      <c r="M326" s="127"/>
      <c r="N326" s="121"/>
      <c r="O326" s="113"/>
      <c r="P326" s="114"/>
      <c r="Q326" s="115"/>
      <c r="R326" s="116"/>
      <c r="S326" s="116"/>
    </row>
    <row r="327" ht="48.75" customHeight="1">
      <c r="A327" s="63">
        <v>11.0</v>
      </c>
      <c r="B327" s="64" t="s">
        <v>241</v>
      </c>
      <c r="C327" s="65" t="s">
        <v>285</v>
      </c>
      <c r="D327" s="14"/>
      <c r="E327" s="106" t="s">
        <v>32</v>
      </c>
      <c r="F327" s="84">
        <v>0.9027777777777778</v>
      </c>
      <c r="G327" s="128"/>
      <c r="H327" s="125" t="s">
        <v>168</v>
      </c>
      <c r="I327" s="128"/>
      <c r="J327" s="128"/>
      <c r="K327" s="128"/>
      <c r="L327" s="128"/>
      <c r="M327" s="128"/>
      <c r="N327" s="121"/>
      <c r="O327" s="113"/>
      <c r="P327" s="114"/>
      <c r="Q327" s="115"/>
      <c r="R327" s="116"/>
      <c r="S327" s="116"/>
    </row>
    <row r="328" ht="48.75" customHeight="1">
      <c r="A328" s="63">
        <v>12.0</v>
      </c>
      <c r="B328" s="64" t="s">
        <v>246</v>
      </c>
      <c r="C328" s="65" t="s">
        <v>252</v>
      </c>
      <c r="D328" s="14"/>
      <c r="E328" s="33"/>
      <c r="F328" s="33"/>
      <c r="G328" s="128"/>
      <c r="H328" s="33"/>
      <c r="I328" s="128"/>
      <c r="J328" s="128"/>
      <c r="K328" s="128"/>
      <c r="L328" s="128"/>
      <c r="M328" s="128"/>
      <c r="N328" s="121"/>
      <c r="O328" s="113"/>
      <c r="P328" s="114"/>
      <c r="Q328" s="115"/>
      <c r="R328" s="116"/>
      <c r="S328" s="116"/>
    </row>
    <row r="329" ht="48.75" customHeight="1">
      <c r="A329" s="8"/>
      <c r="B329" s="8"/>
      <c r="C329" s="8"/>
      <c r="D329" s="8"/>
      <c r="E329" s="8"/>
      <c r="F329" s="8"/>
      <c r="G329" s="8"/>
      <c r="H329" s="8"/>
      <c r="I329" s="9"/>
      <c r="J329" s="10" t="s">
        <v>2</v>
      </c>
      <c r="M329" s="126"/>
      <c r="N329" s="9"/>
      <c r="O329" s="9"/>
      <c r="P329" s="9"/>
      <c r="Q329" s="9"/>
      <c r="R329" s="9"/>
      <c r="S329" s="9"/>
    </row>
    <row r="330" ht="48.75" customHeight="1">
      <c r="A330" s="11" t="s">
        <v>3</v>
      </c>
      <c r="B330" s="11" t="s">
        <v>4</v>
      </c>
      <c r="C330" s="11" t="s">
        <v>5</v>
      </c>
      <c r="E330" s="9"/>
      <c r="F330" s="9"/>
      <c r="G330" s="99" t="s">
        <v>6</v>
      </c>
      <c r="H330" s="100" t="s">
        <v>276</v>
      </c>
      <c r="I330" s="14"/>
      <c r="J330" s="101">
        <v>1.0</v>
      </c>
      <c r="K330" s="101">
        <v>2.0</v>
      </c>
      <c r="L330" s="101">
        <v>3.0</v>
      </c>
      <c r="M330" s="99" t="s">
        <v>8</v>
      </c>
      <c r="N330" s="16"/>
      <c r="O330" s="16"/>
      <c r="P330" s="17"/>
      <c r="Q330" s="17"/>
      <c r="R330" s="18"/>
      <c r="S330" s="18"/>
    </row>
    <row r="331" ht="48.75" customHeight="1">
      <c r="A331" s="63">
        <v>1.0</v>
      </c>
      <c r="B331" s="64" t="s">
        <v>242</v>
      </c>
      <c r="C331" s="65" t="s">
        <v>243</v>
      </c>
      <c r="D331" s="14"/>
      <c r="E331" s="117" t="s">
        <v>32</v>
      </c>
      <c r="F331" s="81">
        <v>0.7291666666666666</v>
      </c>
      <c r="G331" s="127"/>
      <c r="H331" s="87" t="s">
        <v>169</v>
      </c>
      <c r="I331" s="127"/>
      <c r="J331" s="127"/>
      <c r="K331" s="127"/>
      <c r="L331" s="127"/>
      <c r="M331" s="127"/>
      <c r="N331" s="121"/>
      <c r="O331" s="113"/>
      <c r="P331" s="114"/>
      <c r="Q331" s="115"/>
      <c r="R331" s="116"/>
      <c r="S331" s="116"/>
    </row>
    <row r="332" ht="48.75" customHeight="1">
      <c r="A332" s="63">
        <v>2.0</v>
      </c>
      <c r="B332" s="64" t="s">
        <v>277</v>
      </c>
      <c r="C332" s="65" t="s">
        <v>278</v>
      </c>
      <c r="D332" s="14"/>
      <c r="E332" s="33"/>
      <c r="F332" s="33"/>
      <c r="G332" s="127"/>
      <c r="H332" s="33"/>
      <c r="I332" s="127"/>
      <c r="J332" s="127"/>
      <c r="K332" s="127"/>
      <c r="L332" s="127"/>
      <c r="M332" s="127"/>
      <c r="N332" s="121"/>
      <c r="O332" s="113"/>
      <c r="P332" s="114"/>
      <c r="Q332" s="115"/>
      <c r="R332" s="116"/>
      <c r="S332" s="116"/>
    </row>
    <row r="333" ht="48.75" customHeight="1">
      <c r="A333" s="63">
        <v>3.0</v>
      </c>
      <c r="B333" s="64" t="s">
        <v>251</v>
      </c>
      <c r="C333" s="65" t="s">
        <v>53</v>
      </c>
      <c r="D333" s="14"/>
      <c r="E333" s="106" t="s">
        <v>32</v>
      </c>
      <c r="F333" s="84">
        <v>0.7638888888888888</v>
      </c>
      <c r="G333" s="128"/>
      <c r="H333" s="125" t="s">
        <v>173</v>
      </c>
      <c r="I333" s="129"/>
      <c r="J333" s="128"/>
      <c r="K333" s="128"/>
      <c r="L333" s="129"/>
      <c r="M333" s="128"/>
      <c r="N333" s="121"/>
      <c r="O333" s="113"/>
      <c r="P333" s="114"/>
      <c r="Q333" s="115"/>
      <c r="R333" s="116"/>
      <c r="S333" s="116"/>
    </row>
    <row r="334" ht="48.75" customHeight="1">
      <c r="A334" s="63">
        <v>4.0</v>
      </c>
      <c r="B334" s="64" t="s">
        <v>279</v>
      </c>
      <c r="C334" s="65" t="s">
        <v>280</v>
      </c>
      <c r="D334" s="14"/>
      <c r="E334" s="33"/>
      <c r="F334" s="33"/>
      <c r="G334" s="128"/>
      <c r="H334" s="33"/>
      <c r="I334" s="129"/>
      <c r="J334" s="128"/>
      <c r="K334" s="128"/>
      <c r="L334" s="129"/>
      <c r="M334" s="128"/>
      <c r="N334" s="121"/>
      <c r="O334" s="113"/>
      <c r="P334" s="114"/>
      <c r="Q334" s="115"/>
      <c r="R334" s="116"/>
      <c r="S334" s="116"/>
    </row>
    <row r="335" ht="48.75" customHeight="1">
      <c r="A335" s="63">
        <v>5.0</v>
      </c>
      <c r="B335" s="64" t="s">
        <v>244</v>
      </c>
      <c r="C335" s="65" t="s">
        <v>245</v>
      </c>
      <c r="D335" s="14"/>
      <c r="E335" s="117" t="s">
        <v>32</v>
      </c>
      <c r="F335" s="81">
        <v>0.7986111111111112</v>
      </c>
      <c r="G335" s="127"/>
      <c r="H335" s="87" t="s">
        <v>170</v>
      </c>
      <c r="I335" s="127"/>
      <c r="J335" s="127"/>
      <c r="K335" s="127"/>
      <c r="L335" s="127"/>
      <c r="M335" s="127"/>
      <c r="N335" s="121"/>
      <c r="O335" s="113"/>
      <c r="P335" s="114"/>
      <c r="Q335" s="115"/>
      <c r="R335" s="116"/>
      <c r="S335" s="116"/>
    </row>
    <row r="336" ht="48.75" customHeight="1">
      <c r="A336" s="63">
        <v>6.0</v>
      </c>
      <c r="B336" s="64" t="s">
        <v>235</v>
      </c>
      <c r="C336" s="65" t="s">
        <v>236</v>
      </c>
      <c r="D336" s="14"/>
      <c r="E336" s="33"/>
      <c r="F336" s="33"/>
      <c r="G336" s="127"/>
      <c r="H336" s="33"/>
      <c r="I336" s="127"/>
      <c r="J336" s="127"/>
      <c r="K336" s="127"/>
      <c r="L336" s="127"/>
      <c r="M336" s="127"/>
      <c r="N336" s="121"/>
      <c r="O336" s="113"/>
      <c r="P336" s="114"/>
      <c r="Q336" s="115"/>
      <c r="R336" s="116"/>
      <c r="S336" s="116"/>
    </row>
    <row r="337" ht="48.75" customHeight="1">
      <c r="A337" s="63">
        <v>7.0</v>
      </c>
      <c r="B337" s="64" t="s">
        <v>281</v>
      </c>
      <c r="C337" s="65" t="s">
        <v>240</v>
      </c>
      <c r="D337" s="14"/>
      <c r="E337" s="106" t="s">
        <v>32</v>
      </c>
      <c r="F337" s="84">
        <v>0.8333333333333334</v>
      </c>
      <c r="G337" s="128"/>
      <c r="H337" s="125" t="s">
        <v>172</v>
      </c>
      <c r="I337" s="128"/>
      <c r="J337" s="128"/>
      <c r="K337" s="128"/>
      <c r="L337" s="128"/>
      <c r="M337" s="128"/>
      <c r="N337" s="121"/>
      <c r="O337" s="113"/>
      <c r="P337" s="114"/>
      <c r="Q337" s="115"/>
      <c r="R337" s="116"/>
      <c r="S337" s="116"/>
    </row>
    <row r="338" ht="48.75" customHeight="1">
      <c r="A338" s="63">
        <v>8.0</v>
      </c>
      <c r="B338" s="64" t="s">
        <v>282</v>
      </c>
      <c r="C338" s="65" t="s">
        <v>248</v>
      </c>
      <c r="D338" s="14"/>
      <c r="E338" s="33"/>
      <c r="F338" s="33"/>
      <c r="G338" s="128"/>
      <c r="H338" s="33"/>
      <c r="I338" s="128"/>
      <c r="J338" s="128"/>
      <c r="K338" s="128"/>
      <c r="L338" s="128"/>
      <c r="M338" s="128"/>
      <c r="N338" s="121"/>
      <c r="O338" s="113"/>
      <c r="P338" s="114"/>
      <c r="Q338" s="115"/>
      <c r="R338" s="116"/>
      <c r="S338" s="116"/>
    </row>
    <row r="339" ht="48.75" customHeight="1">
      <c r="A339" s="63">
        <v>9.0</v>
      </c>
      <c r="B339" s="64" t="s">
        <v>238</v>
      </c>
      <c r="C339" s="65" t="s">
        <v>253</v>
      </c>
      <c r="D339" s="14"/>
      <c r="E339" s="117" t="s">
        <v>32</v>
      </c>
      <c r="F339" s="81">
        <v>0.8680555555555556</v>
      </c>
      <c r="G339" s="127"/>
      <c r="H339" s="87" t="s">
        <v>171</v>
      </c>
      <c r="I339" s="127"/>
      <c r="J339" s="127"/>
      <c r="K339" s="127"/>
      <c r="L339" s="127"/>
      <c r="M339" s="127"/>
      <c r="N339" s="121"/>
      <c r="O339" s="113"/>
      <c r="P339" s="114"/>
      <c r="Q339" s="115"/>
      <c r="R339" s="116"/>
      <c r="S339" s="116"/>
    </row>
    <row r="340" ht="48.75" customHeight="1">
      <c r="A340" s="63">
        <v>10.0</v>
      </c>
      <c r="B340" s="64" t="s">
        <v>283</v>
      </c>
      <c r="C340" s="65" t="s">
        <v>284</v>
      </c>
      <c r="D340" s="14"/>
      <c r="E340" s="33"/>
      <c r="F340" s="33"/>
      <c r="G340" s="127"/>
      <c r="H340" s="33"/>
      <c r="I340" s="127"/>
      <c r="J340" s="127"/>
      <c r="K340" s="127"/>
      <c r="L340" s="127"/>
      <c r="M340" s="127"/>
      <c r="N340" s="121"/>
      <c r="O340" s="113"/>
      <c r="P340" s="114"/>
      <c r="Q340" s="115"/>
      <c r="R340" s="116"/>
      <c r="S340" s="116"/>
    </row>
    <row r="341" ht="48.75" customHeight="1">
      <c r="A341" s="63">
        <v>11.0</v>
      </c>
      <c r="B341" s="64" t="s">
        <v>241</v>
      </c>
      <c r="C341" s="65" t="s">
        <v>285</v>
      </c>
      <c r="D341" s="14"/>
      <c r="E341" s="106" t="s">
        <v>32</v>
      </c>
      <c r="F341" s="84">
        <v>0.9027777777777778</v>
      </c>
      <c r="G341" s="128"/>
      <c r="H341" s="125" t="s">
        <v>168</v>
      </c>
      <c r="I341" s="128"/>
      <c r="J341" s="128"/>
      <c r="K341" s="128"/>
      <c r="L341" s="128"/>
      <c r="M341" s="128"/>
      <c r="N341" s="121"/>
      <c r="O341" s="113"/>
      <c r="P341" s="114"/>
      <c r="Q341" s="115"/>
      <c r="R341" s="116"/>
      <c r="S341" s="116"/>
    </row>
    <row r="342" ht="48.75" customHeight="1">
      <c r="A342" s="63">
        <v>12.0</v>
      </c>
      <c r="B342" s="64" t="s">
        <v>246</v>
      </c>
      <c r="C342" s="65" t="s">
        <v>252</v>
      </c>
      <c r="D342" s="14"/>
      <c r="E342" s="33"/>
      <c r="F342" s="33"/>
      <c r="G342" s="128"/>
      <c r="H342" s="33"/>
      <c r="I342" s="128"/>
      <c r="J342" s="128"/>
      <c r="K342" s="128"/>
      <c r="L342" s="128"/>
      <c r="M342" s="128"/>
      <c r="N342" s="121"/>
      <c r="O342" s="113"/>
      <c r="P342" s="114"/>
      <c r="Q342" s="115"/>
      <c r="R342" s="116"/>
      <c r="S342" s="116"/>
    </row>
    <row r="343" ht="48.75" customHeight="1">
      <c r="A343" s="8"/>
      <c r="B343" s="8"/>
      <c r="C343" s="8"/>
      <c r="D343" s="8"/>
      <c r="E343" s="8"/>
      <c r="F343" s="8"/>
      <c r="G343" s="8"/>
      <c r="H343" s="8"/>
      <c r="I343" s="9"/>
      <c r="J343" s="10" t="s">
        <v>2</v>
      </c>
      <c r="M343" s="126"/>
      <c r="N343" s="9"/>
      <c r="O343" s="9"/>
      <c r="P343" s="9"/>
      <c r="Q343" s="9"/>
      <c r="R343" s="9"/>
      <c r="S343" s="9"/>
    </row>
    <row r="344" ht="48.75" customHeight="1">
      <c r="A344" s="11" t="s">
        <v>3</v>
      </c>
      <c r="B344" s="11" t="s">
        <v>4</v>
      </c>
      <c r="C344" s="11" t="s">
        <v>5</v>
      </c>
      <c r="E344" s="9"/>
      <c r="F344" s="9"/>
      <c r="G344" s="99" t="s">
        <v>6</v>
      </c>
      <c r="H344" s="100" t="s">
        <v>276</v>
      </c>
      <c r="I344" s="14"/>
      <c r="J344" s="101">
        <v>1.0</v>
      </c>
      <c r="K344" s="101">
        <v>2.0</v>
      </c>
      <c r="L344" s="101">
        <v>3.0</v>
      </c>
      <c r="M344" s="99" t="s">
        <v>8</v>
      </c>
      <c r="N344" s="16"/>
      <c r="O344" s="16"/>
      <c r="P344" s="17"/>
      <c r="Q344" s="17"/>
      <c r="R344" s="18"/>
      <c r="S344" s="18"/>
    </row>
    <row r="345" ht="48.75" customHeight="1">
      <c r="A345" s="63">
        <v>1.0</v>
      </c>
      <c r="B345" s="64" t="s">
        <v>242</v>
      </c>
      <c r="C345" s="65" t="s">
        <v>243</v>
      </c>
      <c r="D345" s="14"/>
      <c r="E345" s="117" t="s">
        <v>32</v>
      </c>
      <c r="F345" s="81">
        <v>0.7291666666666666</v>
      </c>
      <c r="G345" s="127"/>
      <c r="H345" s="87" t="s">
        <v>169</v>
      </c>
      <c r="I345" s="127"/>
      <c r="J345" s="127"/>
      <c r="K345" s="127"/>
      <c r="L345" s="127"/>
      <c r="M345" s="127"/>
      <c r="N345" s="121"/>
      <c r="O345" s="113"/>
      <c r="P345" s="114"/>
      <c r="Q345" s="115"/>
      <c r="R345" s="116"/>
      <c r="S345" s="116"/>
    </row>
    <row r="346" ht="48.75" customHeight="1">
      <c r="A346" s="63">
        <v>2.0</v>
      </c>
      <c r="B346" s="64" t="s">
        <v>277</v>
      </c>
      <c r="C346" s="65" t="s">
        <v>278</v>
      </c>
      <c r="D346" s="14"/>
      <c r="E346" s="33"/>
      <c r="F346" s="33"/>
      <c r="G346" s="127"/>
      <c r="H346" s="33"/>
      <c r="I346" s="127"/>
      <c r="J346" s="127"/>
      <c r="K346" s="127"/>
      <c r="L346" s="127"/>
      <c r="M346" s="127"/>
      <c r="N346" s="121"/>
      <c r="O346" s="113"/>
      <c r="P346" s="114"/>
      <c r="Q346" s="115"/>
      <c r="R346" s="116"/>
      <c r="S346" s="116"/>
    </row>
    <row r="347" ht="48.75" customHeight="1">
      <c r="A347" s="63">
        <v>3.0</v>
      </c>
      <c r="B347" s="64" t="s">
        <v>251</v>
      </c>
      <c r="C347" s="65" t="s">
        <v>53</v>
      </c>
      <c r="D347" s="14"/>
      <c r="E347" s="106" t="s">
        <v>32</v>
      </c>
      <c r="F347" s="84">
        <v>0.7638888888888888</v>
      </c>
      <c r="G347" s="128"/>
      <c r="H347" s="125" t="s">
        <v>173</v>
      </c>
      <c r="I347" s="129"/>
      <c r="J347" s="128"/>
      <c r="K347" s="128"/>
      <c r="L347" s="129"/>
      <c r="M347" s="128"/>
      <c r="N347" s="121"/>
      <c r="O347" s="113"/>
      <c r="P347" s="114"/>
      <c r="Q347" s="115"/>
      <c r="R347" s="116"/>
      <c r="S347" s="116"/>
    </row>
    <row r="348" ht="48.75" customHeight="1">
      <c r="A348" s="63">
        <v>4.0</v>
      </c>
      <c r="B348" s="64" t="s">
        <v>279</v>
      </c>
      <c r="C348" s="65" t="s">
        <v>280</v>
      </c>
      <c r="D348" s="14"/>
      <c r="E348" s="33"/>
      <c r="F348" s="33"/>
      <c r="G348" s="128"/>
      <c r="H348" s="33"/>
      <c r="I348" s="129"/>
      <c r="J348" s="128"/>
      <c r="K348" s="128"/>
      <c r="L348" s="129"/>
      <c r="M348" s="128"/>
      <c r="N348" s="121"/>
      <c r="O348" s="113"/>
      <c r="P348" s="114"/>
      <c r="Q348" s="115"/>
      <c r="R348" s="116"/>
      <c r="S348" s="116"/>
    </row>
    <row r="349" ht="48.75" customHeight="1">
      <c r="A349" s="63">
        <v>5.0</v>
      </c>
      <c r="B349" s="64" t="s">
        <v>244</v>
      </c>
      <c r="C349" s="65" t="s">
        <v>245</v>
      </c>
      <c r="D349" s="14"/>
      <c r="E349" s="117" t="s">
        <v>32</v>
      </c>
      <c r="F349" s="81">
        <v>0.7986111111111112</v>
      </c>
      <c r="G349" s="127"/>
      <c r="H349" s="87" t="s">
        <v>170</v>
      </c>
      <c r="I349" s="127"/>
      <c r="J349" s="127"/>
      <c r="K349" s="127"/>
      <c r="L349" s="127"/>
      <c r="M349" s="127"/>
      <c r="N349" s="121"/>
      <c r="O349" s="113"/>
      <c r="P349" s="114"/>
      <c r="Q349" s="115"/>
      <c r="R349" s="116"/>
      <c r="S349" s="116"/>
    </row>
    <row r="350" ht="48.75" customHeight="1">
      <c r="A350" s="63">
        <v>6.0</v>
      </c>
      <c r="B350" s="64" t="s">
        <v>235</v>
      </c>
      <c r="C350" s="65" t="s">
        <v>236</v>
      </c>
      <c r="D350" s="14"/>
      <c r="E350" s="33"/>
      <c r="F350" s="33"/>
      <c r="G350" s="127"/>
      <c r="H350" s="33"/>
      <c r="I350" s="127"/>
      <c r="J350" s="127"/>
      <c r="K350" s="127"/>
      <c r="L350" s="127"/>
      <c r="M350" s="127"/>
      <c r="N350" s="121"/>
      <c r="O350" s="113"/>
      <c r="P350" s="114"/>
      <c r="Q350" s="115"/>
      <c r="R350" s="116"/>
      <c r="S350" s="116"/>
    </row>
    <row r="351" ht="48.75" customHeight="1">
      <c r="A351" s="63">
        <v>7.0</v>
      </c>
      <c r="B351" s="64" t="s">
        <v>281</v>
      </c>
      <c r="C351" s="65" t="s">
        <v>240</v>
      </c>
      <c r="D351" s="14"/>
      <c r="E351" s="106" t="s">
        <v>32</v>
      </c>
      <c r="F351" s="84">
        <v>0.8333333333333334</v>
      </c>
      <c r="G351" s="128"/>
      <c r="H351" s="125" t="s">
        <v>172</v>
      </c>
      <c r="I351" s="128"/>
      <c r="J351" s="128"/>
      <c r="K351" s="128"/>
      <c r="L351" s="128"/>
      <c r="M351" s="128"/>
      <c r="N351" s="121"/>
      <c r="O351" s="113"/>
      <c r="P351" s="114"/>
      <c r="Q351" s="115"/>
      <c r="R351" s="116"/>
      <c r="S351" s="116"/>
    </row>
    <row r="352" ht="48.75" customHeight="1">
      <c r="A352" s="63">
        <v>8.0</v>
      </c>
      <c r="B352" s="64" t="s">
        <v>282</v>
      </c>
      <c r="C352" s="65" t="s">
        <v>248</v>
      </c>
      <c r="D352" s="14"/>
      <c r="E352" s="33"/>
      <c r="F352" s="33"/>
      <c r="G352" s="128"/>
      <c r="H352" s="33"/>
      <c r="I352" s="128"/>
      <c r="J352" s="128"/>
      <c r="K352" s="128"/>
      <c r="L352" s="128"/>
      <c r="M352" s="128"/>
      <c r="N352" s="121"/>
      <c r="O352" s="113"/>
      <c r="P352" s="114"/>
      <c r="Q352" s="115"/>
      <c r="R352" s="116"/>
      <c r="S352" s="116"/>
    </row>
    <row r="353" ht="48.75" customHeight="1">
      <c r="A353" s="63">
        <v>9.0</v>
      </c>
      <c r="B353" s="64" t="s">
        <v>238</v>
      </c>
      <c r="C353" s="65" t="s">
        <v>253</v>
      </c>
      <c r="D353" s="14"/>
      <c r="E353" s="117" t="s">
        <v>32</v>
      </c>
      <c r="F353" s="81">
        <v>0.8680555555555556</v>
      </c>
      <c r="G353" s="127"/>
      <c r="H353" s="87" t="s">
        <v>171</v>
      </c>
      <c r="I353" s="127"/>
      <c r="J353" s="127"/>
      <c r="K353" s="127"/>
      <c r="L353" s="127"/>
      <c r="M353" s="127"/>
      <c r="N353" s="121"/>
      <c r="O353" s="113"/>
      <c r="P353" s="114"/>
      <c r="Q353" s="115"/>
      <c r="R353" s="116"/>
      <c r="S353" s="116"/>
    </row>
    <row r="354" ht="48.75" customHeight="1">
      <c r="A354" s="63">
        <v>10.0</v>
      </c>
      <c r="B354" s="64" t="s">
        <v>283</v>
      </c>
      <c r="C354" s="65" t="s">
        <v>284</v>
      </c>
      <c r="D354" s="14"/>
      <c r="E354" s="33"/>
      <c r="F354" s="33"/>
      <c r="G354" s="127"/>
      <c r="H354" s="33"/>
      <c r="I354" s="127"/>
      <c r="J354" s="127"/>
      <c r="K354" s="127"/>
      <c r="L354" s="127"/>
      <c r="M354" s="127"/>
      <c r="N354" s="121"/>
      <c r="O354" s="113"/>
      <c r="P354" s="114"/>
      <c r="Q354" s="115"/>
      <c r="R354" s="116"/>
      <c r="S354" s="116"/>
    </row>
    <row r="355" ht="48.75" customHeight="1">
      <c r="A355" s="63">
        <v>11.0</v>
      </c>
      <c r="B355" s="64" t="s">
        <v>241</v>
      </c>
      <c r="C355" s="65" t="s">
        <v>285</v>
      </c>
      <c r="D355" s="14"/>
      <c r="E355" s="106" t="s">
        <v>32</v>
      </c>
      <c r="F355" s="84">
        <v>0.9027777777777778</v>
      </c>
      <c r="G355" s="128"/>
      <c r="H355" s="125" t="s">
        <v>168</v>
      </c>
      <c r="I355" s="128"/>
      <c r="J355" s="128"/>
      <c r="K355" s="128"/>
      <c r="L355" s="128"/>
      <c r="M355" s="128"/>
      <c r="N355" s="121"/>
      <c r="O355" s="113"/>
      <c r="P355" s="114"/>
      <c r="Q355" s="115"/>
      <c r="R355" s="116"/>
      <c r="S355" s="116"/>
    </row>
    <row r="356" ht="48.75" customHeight="1">
      <c r="A356" s="63">
        <v>12.0</v>
      </c>
      <c r="B356" s="64" t="s">
        <v>246</v>
      </c>
      <c r="C356" s="65" t="s">
        <v>252</v>
      </c>
      <c r="D356" s="14"/>
      <c r="E356" s="33"/>
      <c r="F356" s="33"/>
      <c r="G356" s="128"/>
      <c r="H356" s="33"/>
      <c r="I356" s="128"/>
      <c r="J356" s="128"/>
      <c r="K356" s="128"/>
      <c r="L356" s="128"/>
      <c r="M356" s="128"/>
      <c r="N356" s="121"/>
      <c r="O356" s="113"/>
      <c r="P356" s="114"/>
      <c r="Q356" s="115"/>
      <c r="R356" s="116"/>
      <c r="S356" s="116"/>
    </row>
    <row r="357" ht="48.75" customHeight="1">
      <c r="A357" s="8"/>
      <c r="B357" s="8"/>
      <c r="C357" s="8"/>
      <c r="D357" s="8"/>
      <c r="E357" s="8"/>
      <c r="F357" s="8"/>
      <c r="G357" s="8"/>
      <c r="H357" s="8"/>
      <c r="I357" s="9"/>
      <c r="J357" s="10" t="s">
        <v>2</v>
      </c>
      <c r="M357" s="126"/>
      <c r="N357" s="9"/>
      <c r="O357" s="9"/>
      <c r="P357" s="9"/>
      <c r="Q357" s="9"/>
      <c r="R357" s="9"/>
      <c r="S357" s="9"/>
    </row>
    <row r="358" ht="48.75" customHeight="1">
      <c r="A358" s="11" t="s">
        <v>3</v>
      </c>
      <c r="B358" s="11" t="s">
        <v>4</v>
      </c>
      <c r="C358" s="11" t="s">
        <v>5</v>
      </c>
      <c r="E358" s="9"/>
      <c r="F358" s="9"/>
      <c r="G358" s="99" t="s">
        <v>6</v>
      </c>
      <c r="H358" s="100" t="s">
        <v>276</v>
      </c>
      <c r="I358" s="14"/>
      <c r="J358" s="101">
        <v>1.0</v>
      </c>
      <c r="K358" s="101">
        <v>2.0</v>
      </c>
      <c r="L358" s="101">
        <v>3.0</v>
      </c>
      <c r="M358" s="99" t="s">
        <v>8</v>
      </c>
      <c r="N358" s="16"/>
      <c r="O358" s="16"/>
      <c r="P358" s="17"/>
      <c r="Q358" s="17"/>
      <c r="R358" s="18"/>
      <c r="S358" s="18"/>
    </row>
    <row r="359" ht="48.75" customHeight="1">
      <c r="A359" s="63">
        <v>1.0</v>
      </c>
      <c r="B359" s="64" t="s">
        <v>242</v>
      </c>
      <c r="C359" s="65" t="s">
        <v>243</v>
      </c>
      <c r="D359" s="14"/>
      <c r="E359" s="117" t="s">
        <v>32</v>
      </c>
      <c r="F359" s="81">
        <v>0.7291666666666666</v>
      </c>
      <c r="G359" s="127"/>
      <c r="H359" s="87" t="s">
        <v>169</v>
      </c>
      <c r="I359" s="127"/>
      <c r="J359" s="127"/>
      <c r="K359" s="127"/>
      <c r="L359" s="127"/>
      <c r="M359" s="127"/>
      <c r="N359" s="121"/>
      <c r="O359" s="113"/>
      <c r="P359" s="114"/>
      <c r="Q359" s="115"/>
      <c r="R359" s="116"/>
      <c r="S359" s="116"/>
    </row>
    <row r="360" ht="48.75" customHeight="1">
      <c r="A360" s="63">
        <v>2.0</v>
      </c>
      <c r="B360" s="64" t="s">
        <v>277</v>
      </c>
      <c r="C360" s="65" t="s">
        <v>278</v>
      </c>
      <c r="D360" s="14"/>
      <c r="E360" s="33"/>
      <c r="F360" s="33"/>
      <c r="G360" s="127"/>
      <c r="H360" s="33"/>
      <c r="I360" s="127"/>
      <c r="J360" s="127"/>
      <c r="K360" s="127"/>
      <c r="L360" s="127"/>
      <c r="M360" s="127"/>
      <c r="N360" s="121"/>
      <c r="O360" s="113"/>
      <c r="P360" s="114"/>
      <c r="Q360" s="115"/>
      <c r="R360" s="116"/>
      <c r="S360" s="116"/>
    </row>
    <row r="361" ht="48.75" customHeight="1">
      <c r="A361" s="63">
        <v>3.0</v>
      </c>
      <c r="B361" s="64" t="s">
        <v>251</v>
      </c>
      <c r="C361" s="65" t="s">
        <v>53</v>
      </c>
      <c r="D361" s="14"/>
      <c r="E361" s="106" t="s">
        <v>32</v>
      </c>
      <c r="F361" s="84">
        <v>0.7638888888888888</v>
      </c>
      <c r="G361" s="128"/>
      <c r="H361" s="125" t="s">
        <v>173</v>
      </c>
      <c r="I361" s="129"/>
      <c r="J361" s="128"/>
      <c r="K361" s="128"/>
      <c r="L361" s="129"/>
      <c r="M361" s="128"/>
      <c r="N361" s="121"/>
      <c r="O361" s="113"/>
      <c r="P361" s="114"/>
      <c r="Q361" s="115"/>
      <c r="R361" s="116"/>
      <c r="S361" s="116"/>
    </row>
    <row r="362" ht="48.75" customHeight="1">
      <c r="A362" s="63">
        <v>4.0</v>
      </c>
      <c r="B362" s="64" t="s">
        <v>279</v>
      </c>
      <c r="C362" s="65" t="s">
        <v>280</v>
      </c>
      <c r="D362" s="14"/>
      <c r="E362" s="33"/>
      <c r="F362" s="33"/>
      <c r="G362" s="128"/>
      <c r="H362" s="33"/>
      <c r="I362" s="129"/>
      <c r="J362" s="128"/>
      <c r="K362" s="128"/>
      <c r="L362" s="129"/>
      <c r="M362" s="128"/>
      <c r="N362" s="121"/>
      <c r="O362" s="113"/>
      <c r="P362" s="114"/>
      <c r="Q362" s="115"/>
      <c r="R362" s="116"/>
      <c r="S362" s="116"/>
    </row>
    <row r="363" ht="48.75" customHeight="1">
      <c r="A363" s="63">
        <v>5.0</v>
      </c>
      <c r="B363" s="64" t="s">
        <v>244</v>
      </c>
      <c r="C363" s="65" t="s">
        <v>245</v>
      </c>
      <c r="D363" s="14"/>
      <c r="E363" s="117" t="s">
        <v>32</v>
      </c>
      <c r="F363" s="81">
        <v>0.7986111111111112</v>
      </c>
      <c r="G363" s="127"/>
      <c r="H363" s="87" t="s">
        <v>170</v>
      </c>
      <c r="I363" s="127"/>
      <c r="J363" s="127"/>
      <c r="K363" s="127"/>
      <c r="L363" s="127"/>
      <c r="M363" s="127"/>
      <c r="N363" s="121"/>
      <c r="O363" s="113"/>
      <c r="P363" s="114"/>
      <c r="Q363" s="115"/>
      <c r="R363" s="116"/>
      <c r="S363" s="116"/>
    </row>
    <row r="364" ht="48.75" customHeight="1">
      <c r="A364" s="63">
        <v>6.0</v>
      </c>
      <c r="B364" s="64" t="s">
        <v>235</v>
      </c>
      <c r="C364" s="65" t="s">
        <v>236</v>
      </c>
      <c r="D364" s="14"/>
      <c r="E364" s="33"/>
      <c r="F364" s="33"/>
      <c r="G364" s="127"/>
      <c r="H364" s="33"/>
      <c r="I364" s="127"/>
      <c r="J364" s="127"/>
      <c r="K364" s="127"/>
      <c r="L364" s="127"/>
      <c r="M364" s="127"/>
      <c r="N364" s="121"/>
      <c r="O364" s="113"/>
      <c r="P364" s="114"/>
      <c r="Q364" s="115"/>
      <c r="R364" s="116"/>
      <c r="S364" s="116"/>
    </row>
    <row r="365" ht="48.75" customHeight="1">
      <c r="A365" s="63">
        <v>7.0</v>
      </c>
      <c r="B365" s="64" t="s">
        <v>281</v>
      </c>
      <c r="C365" s="65" t="s">
        <v>240</v>
      </c>
      <c r="D365" s="14"/>
      <c r="E365" s="106" t="s">
        <v>32</v>
      </c>
      <c r="F365" s="84">
        <v>0.8333333333333334</v>
      </c>
      <c r="G365" s="128"/>
      <c r="H365" s="125" t="s">
        <v>172</v>
      </c>
      <c r="I365" s="128"/>
      <c r="J365" s="128"/>
      <c r="K365" s="128"/>
      <c r="L365" s="128"/>
      <c r="M365" s="128"/>
      <c r="N365" s="121"/>
      <c r="O365" s="113"/>
      <c r="P365" s="114"/>
      <c r="Q365" s="115"/>
      <c r="R365" s="116"/>
      <c r="S365" s="116"/>
    </row>
    <row r="366" ht="48.75" customHeight="1">
      <c r="A366" s="63">
        <v>8.0</v>
      </c>
      <c r="B366" s="64" t="s">
        <v>282</v>
      </c>
      <c r="C366" s="65" t="s">
        <v>248</v>
      </c>
      <c r="D366" s="14"/>
      <c r="E366" s="33"/>
      <c r="F366" s="33"/>
      <c r="G366" s="128"/>
      <c r="H366" s="33"/>
      <c r="I366" s="128"/>
      <c r="J366" s="128"/>
      <c r="K366" s="128"/>
      <c r="L366" s="128"/>
      <c r="M366" s="128"/>
      <c r="N366" s="121"/>
      <c r="O366" s="113"/>
      <c r="P366" s="114"/>
      <c r="Q366" s="115"/>
      <c r="R366" s="116"/>
      <c r="S366" s="116"/>
    </row>
    <row r="367" ht="48.75" customHeight="1">
      <c r="A367" s="63">
        <v>9.0</v>
      </c>
      <c r="B367" s="64" t="s">
        <v>238</v>
      </c>
      <c r="C367" s="65" t="s">
        <v>253</v>
      </c>
      <c r="D367" s="14"/>
      <c r="E367" s="117" t="s">
        <v>32</v>
      </c>
      <c r="F367" s="81">
        <v>0.8680555555555556</v>
      </c>
      <c r="G367" s="127"/>
      <c r="H367" s="87" t="s">
        <v>171</v>
      </c>
      <c r="I367" s="127"/>
      <c r="J367" s="127"/>
      <c r="K367" s="127"/>
      <c r="L367" s="127"/>
      <c r="M367" s="127"/>
      <c r="N367" s="121"/>
      <c r="O367" s="113"/>
      <c r="P367" s="114"/>
      <c r="Q367" s="115"/>
      <c r="R367" s="116"/>
      <c r="S367" s="116"/>
    </row>
    <row r="368" ht="48.75" customHeight="1">
      <c r="A368" s="63">
        <v>10.0</v>
      </c>
      <c r="B368" s="64" t="s">
        <v>283</v>
      </c>
      <c r="C368" s="65" t="s">
        <v>284</v>
      </c>
      <c r="D368" s="14"/>
      <c r="E368" s="33"/>
      <c r="F368" s="33"/>
      <c r="G368" s="127"/>
      <c r="H368" s="33"/>
      <c r="I368" s="127"/>
      <c r="J368" s="127"/>
      <c r="K368" s="127"/>
      <c r="L368" s="127"/>
      <c r="M368" s="127"/>
      <c r="N368" s="121"/>
      <c r="O368" s="113"/>
      <c r="P368" s="114"/>
      <c r="Q368" s="115"/>
      <c r="R368" s="116"/>
      <c r="S368" s="116"/>
    </row>
    <row r="369" ht="48.75" customHeight="1">
      <c r="A369" s="63">
        <v>11.0</v>
      </c>
      <c r="B369" s="64" t="s">
        <v>241</v>
      </c>
      <c r="C369" s="65" t="s">
        <v>285</v>
      </c>
      <c r="D369" s="14"/>
      <c r="E369" s="106" t="s">
        <v>32</v>
      </c>
      <c r="F369" s="84">
        <v>0.9027777777777778</v>
      </c>
      <c r="G369" s="128"/>
      <c r="H369" s="125" t="s">
        <v>168</v>
      </c>
      <c r="I369" s="128"/>
      <c r="J369" s="128"/>
      <c r="K369" s="128"/>
      <c r="L369" s="128"/>
      <c r="M369" s="128"/>
      <c r="N369" s="121"/>
      <c r="O369" s="113"/>
      <c r="P369" s="114"/>
      <c r="Q369" s="115"/>
      <c r="R369" s="116"/>
      <c r="S369" s="116"/>
    </row>
    <row r="370" ht="48.75" customHeight="1">
      <c r="A370" s="63">
        <v>12.0</v>
      </c>
      <c r="B370" s="64" t="s">
        <v>246</v>
      </c>
      <c r="C370" s="65" t="s">
        <v>252</v>
      </c>
      <c r="D370" s="14"/>
      <c r="E370" s="33"/>
      <c r="F370" s="33"/>
      <c r="G370" s="128"/>
      <c r="H370" s="33"/>
      <c r="I370" s="128"/>
      <c r="J370" s="128"/>
      <c r="K370" s="128"/>
      <c r="L370" s="128"/>
      <c r="M370" s="128"/>
      <c r="N370" s="121"/>
      <c r="O370" s="113"/>
      <c r="P370" s="114"/>
      <c r="Q370" s="115"/>
      <c r="R370" s="116"/>
      <c r="S370" s="116"/>
    </row>
    <row r="371" ht="48.75" customHeight="1">
      <c r="A371" s="8"/>
      <c r="B371" s="8"/>
      <c r="C371" s="8"/>
      <c r="D371" s="8"/>
      <c r="E371" s="8"/>
      <c r="F371" s="8"/>
      <c r="G371" s="8"/>
      <c r="H371" s="8"/>
      <c r="I371" s="9"/>
      <c r="J371" s="10" t="s">
        <v>2</v>
      </c>
      <c r="M371" s="126"/>
      <c r="N371" s="9"/>
      <c r="O371" s="9"/>
      <c r="P371" s="9"/>
      <c r="Q371" s="9"/>
      <c r="R371" s="9"/>
      <c r="S371" s="9"/>
    </row>
    <row r="372" ht="48.75" customHeight="1">
      <c r="A372" s="11" t="s">
        <v>3</v>
      </c>
      <c r="B372" s="11" t="s">
        <v>4</v>
      </c>
      <c r="C372" s="11" t="s">
        <v>5</v>
      </c>
      <c r="E372" s="9"/>
      <c r="F372" s="9"/>
      <c r="G372" s="99" t="s">
        <v>6</v>
      </c>
      <c r="H372" s="100" t="s">
        <v>276</v>
      </c>
      <c r="I372" s="14"/>
      <c r="J372" s="101">
        <v>1.0</v>
      </c>
      <c r="K372" s="101">
        <v>2.0</v>
      </c>
      <c r="L372" s="101">
        <v>3.0</v>
      </c>
      <c r="M372" s="99" t="s">
        <v>8</v>
      </c>
      <c r="N372" s="16"/>
      <c r="O372" s="16"/>
      <c r="P372" s="17"/>
      <c r="Q372" s="17"/>
      <c r="R372" s="18"/>
      <c r="S372" s="18"/>
    </row>
    <row r="373" ht="48.75" customHeight="1">
      <c r="A373" s="63">
        <v>1.0</v>
      </c>
      <c r="B373" s="64" t="s">
        <v>242</v>
      </c>
      <c r="C373" s="65" t="s">
        <v>243</v>
      </c>
      <c r="D373" s="14"/>
      <c r="E373" s="117" t="s">
        <v>32</v>
      </c>
      <c r="F373" s="81">
        <v>0.7291666666666666</v>
      </c>
      <c r="G373" s="127"/>
      <c r="H373" s="87" t="s">
        <v>169</v>
      </c>
      <c r="I373" s="127"/>
      <c r="J373" s="127"/>
      <c r="K373" s="127"/>
      <c r="L373" s="127"/>
      <c r="M373" s="127"/>
      <c r="N373" s="121"/>
      <c r="O373" s="113"/>
      <c r="P373" s="114"/>
      <c r="Q373" s="115"/>
      <c r="R373" s="116"/>
      <c r="S373" s="116"/>
    </row>
    <row r="374" ht="48.75" customHeight="1">
      <c r="A374" s="63">
        <v>2.0</v>
      </c>
      <c r="B374" s="64" t="s">
        <v>277</v>
      </c>
      <c r="C374" s="65" t="s">
        <v>278</v>
      </c>
      <c r="D374" s="14"/>
      <c r="E374" s="33"/>
      <c r="F374" s="33"/>
      <c r="G374" s="127"/>
      <c r="H374" s="33"/>
      <c r="I374" s="127"/>
      <c r="J374" s="127"/>
      <c r="K374" s="127"/>
      <c r="L374" s="127"/>
      <c r="M374" s="127"/>
      <c r="N374" s="121"/>
      <c r="O374" s="113"/>
      <c r="P374" s="114"/>
      <c r="Q374" s="115"/>
      <c r="R374" s="116"/>
      <c r="S374" s="116"/>
    </row>
    <row r="375" ht="48.75" customHeight="1">
      <c r="A375" s="63">
        <v>3.0</v>
      </c>
      <c r="B375" s="64" t="s">
        <v>251</v>
      </c>
      <c r="C375" s="65" t="s">
        <v>53</v>
      </c>
      <c r="D375" s="14"/>
      <c r="E375" s="106" t="s">
        <v>32</v>
      </c>
      <c r="F375" s="84">
        <v>0.7638888888888888</v>
      </c>
      <c r="G375" s="128"/>
      <c r="H375" s="125" t="s">
        <v>173</v>
      </c>
      <c r="I375" s="129"/>
      <c r="J375" s="128"/>
      <c r="K375" s="128"/>
      <c r="L375" s="129"/>
      <c r="M375" s="128"/>
      <c r="N375" s="121"/>
      <c r="O375" s="113"/>
      <c r="P375" s="114"/>
      <c r="Q375" s="115"/>
      <c r="R375" s="116"/>
      <c r="S375" s="116"/>
    </row>
    <row r="376" ht="48.75" customHeight="1">
      <c r="A376" s="63">
        <v>4.0</v>
      </c>
      <c r="B376" s="64" t="s">
        <v>279</v>
      </c>
      <c r="C376" s="65" t="s">
        <v>280</v>
      </c>
      <c r="D376" s="14"/>
      <c r="E376" s="33"/>
      <c r="F376" s="33"/>
      <c r="G376" s="128"/>
      <c r="H376" s="33"/>
      <c r="I376" s="129"/>
      <c r="J376" s="128"/>
      <c r="K376" s="128"/>
      <c r="L376" s="129"/>
      <c r="M376" s="128"/>
      <c r="N376" s="121"/>
      <c r="O376" s="113"/>
      <c r="P376" s="114"/>
      <c r="Q376" s="115"/>
      <c r="R376" s="116"/>
      <c r="S376" s="116"/>
    </row>
    <row r="377" ht="48.75" customHeight="1">
      <c r="A377" s="63">
        <v>5.0</v>
      </c>
      <c r="B377" s="64" t="s">
        <v>244</v>
      </c>
      <c r="C377" s="65" t="s">
        <v>245</v>
      </c>
      <c r="D377" s="14"/>
      <c r="E377" s="117" t="s">
        <v>32</v>
      </c>
      <c r="F377" s="81">
        <v>0.7986111111111112</v>
      </c>
      <c r="G377" s="127"/>
      <c r="H377" s="87" t="s">
        <v>170</v>
      </c>
      <c r="I377" s="127"/>
      <c r="J377" s="127"/>
      <c r="K377" s="127"/>
      <c r="L377" s="127"/>
      <c r="M377" s="127"/>
      <c r="N377" s="121"/>
      <c r="O377" s="113"/>
      <c r="P377" s="114"/>
      <c r="Q377" s="115"/>
      <c r="R377" s="116"/>
      <c r="S377" s="116"/>
    </row>
    <row r="378" ht="48.75" customHeight="1">
      <c r="A378" s="63">
        <v>6.0</v>
      </c>
      <c r="B378" s="64" t="s">
        <v>235</v>
      </c>
      <c r="C378" s="65" t="s">
        <v>236</v>
      </c>
      <c r="D378" s="14"/>
      <c r="E378" s="33"/>
      <c r="F378" s="33"/>
      <c r="G378" s="127"/>
      <c r="H378" s="33"/>
      <c r="I378" s="127"/>
      <c r="J378" s="127"/>
      <c r="K378" s="127"/>
      <c r="L378" s="127"/>
      <c r="M378" s="127"/>
      <c r="N378" s="121"/>
      <c r="O378" s="113"/>
      <c r="P378" s="114"/>
      <c r="Q378" s="115"/>
      <c r="R378" s="116"/>
      <c r="S378" s="116"/>
    </row>
    <row r="379" ht="48.75" customHeight="1">
      <c r="A379" s="63">
        <v>7.0</v>
      </c>
      <c r="B379" s="64" t="s">
        <v>281</v>
      </c>
      <c r="C379" s="65" t="s">
        <v>240</v>
      </c>
      <c r="D379" s="14"/>
      <c r="E379" s="106" t="s">
        <v>32</v>
      </c>
      <c r="F379" s="84">
        <v>0.8333333333333334</v>
      </c>
      <c r="G379" s="128"/>
      <c r="H379" s="125" t="s">
        <v>172</v>
      </c>
      <c r="I379" s="128"/>
      <c r="J379" s="128"/>
      <c r="K379" s="128"/>
      <c r="L379" s="128"/>
      <c r="M379" s="128"/>
      <c r="N379" s="121"/>
      <c r="O379" s="113"/>
      <c r="P379" s="114"/>
      <c r="Q379" s="115"/>
      <c r="R379" s="116"/>
      <c r="S379" s="116"/>
    </row>
    <row r="380" ht="48.75" customHeight="1">
      <c r="A380" s="63">
        <v>8.0</v>
      </c>
      <c r="B380" s="64" t="s">
        <v>282</v>
      </c>
      <c r="C380" s="65" t="s">
        <v>248</v>
      </c>
      <c r="D380" s="14"/>
      <c r="E380" s="33"/>
      <c r="F380" s="33"/>
      <c r="G380" s="128"/>
      <c r="H380" s="33"/>
      <c r="I380" s="128"/>
      <c r="J380" s="128"/>
      <c r="K380" s="128"/>
      <c r="L380" s="128"/>
      <c r="M380" s="128"/>
      <c r="N380" s="121"/>
      <c r="O380" s="113"/>
      <c r="P380" s="114"/>
      <c r="Q380" s="115"/>
      <c r="R380" s="116"/>
      <c r="S380" s="116"/>
    </row>
    <row r="381" ht="48.75" customHeight="1">
      <c r="A381" s="63">
        <v>9.0</v>
      </c>
      <c r="B381" s="64" t="s">
        <v>238</v>
      </c>
      <c r="C381" s="65" t="s">
        <v>253</v>
      </c>
      <c r="D381" s="14"/>
      <c r="E381" s="117" t="s">
        <v>32</v>
      </c>
      <c r="F381" s="81">
        <v>0.8680555555555556</v>
      </c>
      <c r="G381" s="127"/>
      <c r="H381" s="87" t="s">
        <v>171</v>
      </c>
      <c r="I381" s="127"/>
      <c r="J381" s="127"/>
      <c r="K381" s="127"/>
      <c r="L381" s="127"/>
      <c r="M381" s="127"/>
      <c r="N381" s="121"/>
      <c r="O381" s="113"/>
      <c r="P381" s="114"/>
      <c r="Q381" s="115"/>
      <c r="R381" s="116"/>
      <c r="S381" s="116"/>
    </row>
    <row r="382" ht="48.75" customHeight="1">
      <c r="A382" s="63">
        <v>10.0</v>
      </c>
      <c r="B382" s="64" t="s">
        <v>283</v>
      </c>
      <c r="C382" s="65" t="s">
        <v>284</v>
      </c>
      <c r="D382" s="14"/>
      <c r="E382" s="33"/>
      <c r="F382" s="33"/>
      <c r="G382" s="127"/>
      <c r="H382" s="33"/>
      <c r="I382" s="127"/>
      <c r="J382" s="127"/>
      <c r="K382" s="127"/>
      <c r="L382" s="127"/>
      <c r="M382" s="127"/>
      <c r="N382" s="121"/>
      <c r="O382" s="113"/>
      <c r="P382" s="114"/>
      <c r="Q382" s="115"/>
      <c r="R382" s="116"/>
      <c r="S382" s="116"/>
    </row>
    <row r="383" ht="48.75" customHeight="1">
      <c r="A383" s="63">
        <v>11.0</v>
      </c>
      <c r="B383" s="64" t="s">
        <v>241</v>
      </c>
      <c r="C383" s="65" t="s">
        <v>285</v>
      </c>
      <c r="D383" s="14"/>
      <c r="E383" s="106" t="s">
        <v>32</v>
      </c>
      <c r="F383" s="84">
        <v>0.9027777777777778</v>
      </c>
      <c r="G383" s="128"/>
      <c r="H383" s="125" t="s">
        <v>168</v>
      </c>
      <c r="I383" s="128"/>
      <c r="J383" s="128"/>
      <c r="K383" s="128"/>
      <c r="L383" s="128"/>
      <c r="M383" s="128"/>
      <c r="N383" s="121"/>
      <c r="O383" s="113"/>
      <c r="P383" s="114"/>
      <c r="Q383" s="115"/>
      <c r="R383" s="116"/>
      <c r="S383" s="116"/>
    </row>
    <row r="384" ht="48.75" customHeight="1">
      <c r="A384" s="63">
        <v>12.0</v>
      </c>
      <c r="B384" s="64" t="s">
        <v>246</v>
      </c>
      <c r="C384" s="65" t="s">
        <v>252</v>
      </c>
      <c r="D384" s="14"/>
      <c r="E384" s="33"/>
      <c r="F384" s="33"/>
      <c r="G384" s="128"/>
      <c r="H384" s="33"/>
      <c r="I384" s="128"/>
      <c r="J384" s="128"/>
      <c r="K384" s="128"/>
      <c r="L384" s="128"/>
      <c r="M384" s="128"/>
      <c r="N384" s="121"/>
      <c r="O384" s="113"/>
      <c r="P384" s="114"/>
      <c r="Q384" s="115"/>
      <c r="R384" s="116"/>
      <c r="S384" s="116"/>
    </row>
    <row r="385" ht="48.75" customHeight="1">
      <c r="A385" s="8"/>
      <c r="B385" s="8"/>
      <c r="C385" s="8"/>
      <c r="D385" s="8"/>
      <c r="E385" s="8"/>
      <c r="F385" s="8"/>
      <c r="G385" s="8"/>
      <c r="H385" s="8"/>
      <c r="I385" s="9"/>
      <c r="J385" s="10" t="s">
        <v>2</v>
      </c>
      <c r="M385" s="126"/>
      <c r="N385" s="9"/>
      <c r="O385" s="9"/>
      <c r="P385" s="9"/>
      <c r="Q385" s="9"/>
      <c r="R385" s="9"/>
      <c r="S385" s="9"/>
    </row>
    <row r="386" ht="48.75" customHeight="1">
      <c r="A386" s="11" t="s">
        <v>3</v>
      </c>
      <c r="B386" s="11" t="s">
        <v>4</v>
      </c>
      <c r="C386" s="11" t="s">
        <v>5</v>
      </c>
      <c r="E386" s="9"/>
      <c r="F386" s="9"/>
      <c r="G386" s="99" t="s">
        <v>6</v>
      </c>
      <c r="H386" s="100" t="s">
        <v>276</v>
      </c>
      <c r="I386" s="14"/>
      <c r="J386" s="101">
        <v>1.0</v>
      </c>
      <c r="K386" s="101">
        <v>2.0</v>
      </c>
      <c r="L386" s="101">
        <v>3.0</v>
      </c>
      <c r="M386" s="99" t="s">
        <v>8</v>
      </c>
      <c r="N386" s="16"/>
      <c r="O386" s="16"/>
      <c r="P386" s="17"/>
      <c r="Q386" s="17"/>
      <c r="R386" s="18"/>
      <c r="S386" s="18"/>
    </row>
    <row r="387" ht="48.75" customHeight="1">
      <c r="A387" s="63">
        <v>1.0</v>
      </c>
      <c r="B387" s="64" t="s">
        <v>242</v>
      </c>
      <c r="C387" s="65" t="s">
        <v>243</v>
      </c>
      <c r="D387" s="14"/>
      <c r="E387" s="117" t="s">
        <v>32</v>
      </c>
      <c r="F387" s="81">
        <v>0.7291666666666666</v>
      </c>
      <c r="G387" s="127"/>
      <c r="H387" s="87" t="s">
        <v>169</v>
      </c>
      <c r="I387" s="127"/>
      <c r="J387" s="127"/>
      <c r="K387" s="127"/>
      <c r="L387" s="127"/>
      <c r="M387" s="127"/>
      <c r="N387" s="121"/>
      <c r="O387" s="113"/>
      <c r="P387" s="114"/>
      <c r="Q387" s="115"/>
      <c r="R387" s="116"/>
      <c r="S387" s="116"/>
    </row>
    <row r="388" ht="48.75" customHeight="1">
      <c r="A388" s="63">
        <v>2.0</v>
      </c>
      <c r="B388" s="64" t="s">
        <v>277</v>
      </c>
      <c r="C388" s="65" t="s">
        <v>278</v>
      </c>
      <c r="D388" s="14"/>
      <c r="E388" s="33"/>
      <c r="F388" s="33"/>
      <c r="G388" s="127"/>
      <c r="H388" s="33"/>
      <c r="I388" s="127"/>
      <c r="J388" s="127"/>
      <c r="K388" s="127"/>
      <c r="L388" s="127"/>
      <c r="M388" s="127"/>
      <c r="N388" s="121"/>
      <c r="O388" s="113"/>
      <c r="P388" s="114"/>
      <c r="Q388" s="115"/>
      <c r="R388" s="116"/>
      <c r="S388" s="116"/>
    </row>
    <row r="389" ht="48.75" customHeight="1">
      <c r="A389" s="63">
        <v>3.0</v>
      </c>
      <c r="B389" s="64" t="s">
        <v>251</v>
      </c>
      <c r="C389" s="65" t="s">
        <v>53</v>
      </c>
      <c r="D389" s="14"/>
      <c r="E389" s="106" t="s">
        <v>32</v>
      </c>
      <c r="F389" s="84">
        <v>0.7638888888888888</v>
      </c>
      <c r="G389" s="128"/>
      <c r="H389" s="125" t="s">
        <v>173</v>
      </c>
      <c r="I389" s="129"/>
      <c r="J389" s="128"/>
      <c r="K389" s="128"/>
      <c r="L389" s="129"/>
      <c r="M389" s="128"/>
      <c r="N389" s="121"/>
      <c r="O389" s="113"/>
      <c r="P389" s="114"/>
      <c r="Q389" s="115"/>
      <c r="R389" s="116"/>
      <c r="S389" s="116"/>
    </row>
    <row r="390" ht="48.75" customHeight="1">
      <c r="A390" s="63">
        <v>4.0</v>
      </c>
      <c r="B390" s="64" t="s">
        <v>279</v>
      </c>
      <c r="C390" s="65" t="s">
        <v>280</v>
      </c>
      <c r="D390" s="14"/>
      <c r="E390" s="33"/>
      <c r="F390" s="33"/>
      <c r="G390" s="128"/>
      <c r="H390" s="33"/>
      <c r="I390" s="129"/>
      <c r="J390" s="128"/>
      <c r="K390" s="128"/>
      <c r="L390" s="129"/>
      <c r="M390" s="128"/>
      <c r="N390" s="121"/>
      <c r="O390" s="113"/>
      <c r="P390" s="114"/>
      <c r="Q390" s="115"/>
      <c r="R390" s="116"/>
      <c r="S390" s="116"/>
    </row>
    <row r="391" ht="48.75" customHeight="1">
      <c r="A391" s="63">
        <v>5.0</v>
      </c>
      <c r="B391" s="64" t="s">
        <v>244</v>
      </c>
      <c r="C391" s="65" t="s">
        <v>245</v>
      </c>
      <c r="D391" s="14"/>
      <c r="E391" s="117" t="s">
        <v>32</v>
      </c>
      <c r="F391" s="81">
        <v>0.7986111111111112</v>
      </c>
      <c r="G391" s="127"/>
      <c r="H391" s="87" t="s">
        <v>170</v>
      </c>
      <c r="I391" s="127"/>
      <c r="J391" s="127"/>
      <c r="K391" s="127"/>
      <c r="L391" s="127"/>
      <c r="M391" s="127"/>
      <c r="N391" s="121"/>
      <c r="O391" s="113"/>
      <c r="P391" s="114"/>
      <c r="Q391" s="115"/>
      <c r="R391" s="116"/>
      <c r="S391" s="116"/>
    </row>
    <row r="392" ht="48.75" customHeight="1">
      <c r="A392" s="63">
        <v>6.0</v>
      </c>
      <c r="B392" s="64" t="s">
        <v>235</v>
      </c>
      <c r="C392" s="65" t="s">
        <v>236</v>
      </c>
      <c r="D392" s="14"/>
      <c r="E392" s="33"/>
      <c r="F392" s="33"/>
      <c r="G392" s="127"/>
      <c r="H392" s="33"/>
      <c r="I392" s="127"/>
      <c r="J392" s="127"/>
      <c r="K392" s="127"/>
      <c r="L392" s="127"/>
      <c r="M392" s="127"/>
      <c r="N392" s="121"/>
      <c r="O392" s="113"/>
      <c r="P392" s="114"/>
      <c r="Q392" s="115"/>
      <c r="R392" s="116"/>
      <c r="S392" s="116"/>
    </row>
    <row r="393" ht="48.75" customHeight="1">
      <c r="A393" s="63">
        <v>7.0</v>
      </c>
      <c r="B393" s="64" t="s">
        <v>281</v>
      </c>
      <c r="C393" s="65" t="s">
        <v>240</v>
      </c>
      <c r="D393" s="14"/>
      <c r="E393" s="106" t="s">
        <v>32</v>
      </c>
      <c r="F393" s="84">
        <v>0.8333333333333334</v>
      </c>
      <c r="G393" s="128"/>
      <c r="H393" s="125" t="s">
        <v>172</v>
      </c>
      <c r="I393" s="128"/>
      <c r="J393" s="128"/>
      <c r="K393" s="128"/>
      <c r="L393" s="128"/>
      <c r="M393" s="128"/>
      <c r="N393" s="121"/>
      <c r="O393" s="113"/>
      <c r="P393" s="114"/>
      <c r="Q393" s="115"/>
      <c r="R393" s="116"/>
      <c r="S393" s="116"/>
    </row>
    <row r="394" ht="48.75" customHeight="1">
      <c r="A394" s="63">
        <v>8.0</v>
      </c>
      <c r="B394" s="64" t="s">
        <v>282</v>
      </c>
      <c r="C394" s="65" t="s">
        <v>248</v>
      </c>
      <c r="D394" s="14"/>
      <c r="E394" s="33"/>
      <c r="F394" s="33"/>
      <c r="G394" s="128"/>
      <c r="H394" s="33"/>
      <c r="I394" s="128"/>
      <c r="J394" s="128"/>
      <c r="K394" s="128"/>
      <c r="L394" s="128"/>
      <c r="M394" s="128"/>
      <c r="N394" s="121"/>
      <c r="O394" s="113"/>
      <c r="P394" s="114"/>
      <c r="Q394" s="115"/>
      <c r="R394" s="116"/>
      <c r="S394" s="116"/>
    </row>
    <row r="395" ht="48.75" customHeight="1">
      <c r="A395" s="63">
        <v>9.0</v>
      </c>
      <c r="B395" s="64" t="s">
        <v>238</v>
      </c>
      <c r="C395" s="65" t="s">
        <v>253</v>
      </c>
      <c r="D395" s="14"/>
      <c r="E395" s="117" t="s">
        <v>32</v>
      </c>
      <c r="F395" s="81">
        <v>0.8680555555555556</v>
      </c>
      <c r="G395" s="127"/>
      <c r="H395" s="87" t="s">
        <v>171</v>
      </c>
      <c r="I395" s="127"/>
      <c r="J395" s="127"/>
      <c r="K395" s="127"/>
      <c r="L395" s="127"/>
      <c r="M395" s="127"/>
      <c r="N395" s="121"/>
      <c r="O395" s="113"/>
      <c r="P395" s="114"/>
      <c r="Q395" s="115"/>
      <c r="R395" s="116"/>
      <c r="S395" s="116"/>
    </row>
    <row r="396" ht="48.75" customHeight="1">
      <c r="A396" s="63">
        <v>10.0</v>
      </c>
      <c r="B396" s="64" t="s">
        <v>283</v>
      </c>
      <c r="C396" s="65" t="s">
        <v>284</v>
      </c>
      <c r="D396" s="14"/>
      <c r="E396" s="33"/>
      <c r="F396" s="33"/>
      <c r="G396" s="127"/>
      <c r="H396" s="33"/>
      <c r="I396" s="127"/>
      <c r="J396" s="127"/>
      <c r="K396" s="127"/>
      <c r="L396" s="127"/>
      <c r="M396" s="127"/>
      <c r="N396" s="121"/>
      <c r="O396" s="113"/>
      <c r="P396" s="114"/>
      <c r="Q396" s="115"/>
      <c r="R396" s="116"/>
      <c r="S396" s="116"/>
    </row>
    <row r="397" ht="48.75" customHeight="1">
      <c r="A397" s="63">
        <v>11.0</v>
      </c>
      <c r="B397" s="64" t="s">
        <v>241</v>
      </c>
      <c r="C397" s="65" t="s">
        <v>285</v>
      </c>
      <c r="D397" s="14"/>
      <c r="E397" s="106" t="s">
        <v>32</v>
      </c>
      <c r="F397" s="84">
        <v>0.9027777777777778</v>
      </c>
      <c r="G397" s="128"/>
      <c r="H397" s="125" t="s">
        <v>168</v>
      </c>
      <c r="I397" s="128"/>
      <c r="J397" s="128"/>
      <c r="K397" s="128"/>
      <c r="L397" s="128"/>
      <c r="M397" s="128"/>
      <c r="N397" s="121"/>
      <c r="O397" s="113"/>
      <c r="P397" s="114"/>
      <c r="Q397" s="115"/>
      <c r="R397" s="116"/>
      <c r="S397" s="116"/>
    </row>
    <row r="398" ht="48.75" customHeight="1">
      <c r="A398" s="63">
        <v>12.0</v>
      </c>
      <c r="B398" s="64" t="s">
        <v>246</v>
      </c>
      <c r="C398" s="65" t="s">
        <v>252</v>
      </c>
      <c r="D398" s="14"/>
      <c r="E398" s="33"/>
      <c r="F398" s="33"/>
      <c r="G398" s="128"/>
      <c r="H398" s="33"/>
      <c r="I398" s="128"/>
      <c r="J398" s="128"/>
      <c r="K398" s="128"/>
      <c r="L398" s="128"/>
      <c r="M398" s="128"/>
      <c r="N398" s="121"/>
      <c r="O398" s="113"/>
      <c r="P398" s="114"/>
      <c r="Q398" s="115"/>
      <c r="R398" s="116"/>
      <c r="S398" s="116"/>
    </row>
    <row r="399" ht="48.75" customHeight="1">
      <c r="A399" s="8"/>
      <c r="B399" s="8"/>
      <c r="C399" s="8"/>
      <c r="D399" s="8"/>
      <c r="E399" s="8"/>
      <c r="F399" s="8"/>
      <c r="G399" s="8"/>
      <c r="H399" s="8"/>
      <c r="I399" s="9"/>
      <c r="J399" s="10" t="s">
        <v>2</v>
      </c>
      <c r="M399" s="126"/>
      <c r="N399" s="9"/>
      <c r="O399" s="9"/>
      <c r="P399" s="9"/>
      <c r="Q399" s="9"/>
      <c r="R399" s="9"/>
      <c r="S399" s="9"/>
    </row>
    <row r="400" ht="48.75" customHeight="1">
      <c r="A400" s="11" t="s">
        <v>3</v>
      </c>
      <c r="B400" s="11" t="s">
        <v>4</v>
      </c>
      <c r="C400" s="11" t="s">
        <v>5</v>
      </c>
      <c r="E400" s="9"/>
      <c r="F400" s="9"/>
      <c r="G400" s="99" t="s">
        <v>6</v>
      </c>
      <c r="H400" s="100" t="s">
        <v>276</v>
      </c>
      <c r="I400" s="14"/>
      <c r="J400" s="101">
        <v>1.0</v>
      </c>
      <c r="K400" s="101">
        <v>2.0</v>
      </c>
      <c r="L400" s="101">
        <v>3.0</v>
      </c>
      <c r="M400" s="99" t="s">
        <v>8</v>
      </c>
      <c r="N400" s="16"/>
      <c r="O400" s="16"/>
      <c r="P400" s="17"/>
      <c r="Q400" s="17"/>
      <c r="R400" s="18"/>
      <c r="S400" s="18"/>
    </row>
    <row r="401" ht="48.75" customHeight="1">
      <c r="A401" s="63">
        <v>1.0</v>
      </c>
      <c r="B401" s="64" t="s">
        <v>242</v>
      </c>
      <c r="C401" s="65" t="s">
        <v>243</v>
      </c>
      <c r="D401" s="14"/>
      <c r="E401" s="117" t="s">
        <v>32</v>
      </c>
      <c r="F401" s="81">
        <v>0.7291666666666666</v>
      </c>
      <c r="G401" s="127"/>
      <c r="H401" s="87" t="s">
        <v>169</v>
      </c>
      <c r="I401" s="127"/>
      <c r="J401" s="127"/>
      <c r="K401" s="127"/>
      <c r="L401" s="127"/>
      <c r="M401" s="127"/>
      <c r="N401" s="121"/>
      <c r="O401" s="113"/>
      <c r="P401" s="114"/>
      <c r="Q401" s="115"/>
      <c r="R401" s="116"/>
      <c r="S401" s="116"/>
    </row>
    <row r="402" ht="48.75" customHeight="1">
      <c r="A402" s="63">
        <v>2.0</v>
      </c>
      <c r="B402" s="64" t="s">
        <v>277</v>
      </c>
      <c r="C402" s="65" t="s">
        <v>278</v>
      </c>
      <c r="D402" s="14"/>
      <c r="E402" s="33"/>
      <c r="F402" s="33"/>
      <c r="G402" s="127"/>
      <c r="H402" s="33"/>
      <c r="I402" s="127"/>
      <c r="J402" s="127"/>
      <c r="K402" s="127"/>
      <c r="L402" s="127"/>
      <c r="M402" s="127"/>
      <c r="N402" s="121"/>
      <c r="O402" s="113"/>
      <c r="P402" s="114"/>
      <c r="Q402" s="115"/>
      <c r="R402" s="116"/>
      <c r="S402" s="116"/>
    </row>
    <row r="403" ht="48.75" customHeight="1">
      <c r="A403" s="63">
        <v>3.0</v>
      </c>
      <c r="B403" s="64" t="s">
        <v>251</v>
      </c>
      <c r="C403" s="65" t="s">
        <v>53</v>
      </c>
      <c r="D403" s="14"/>
      <c r="E403" s="106" t="s">
        <v>32</v>
      </c>
      <c r="F403" s="84">
        <v>0.7638888888888888</v>
      </c>
      <c r="G403" s="128"/>
      <c r="H403" s="125" t="s">
        <v>173</v>
      </c>
      <c r="I403" s="129"/>
      <c r="J403" s="128"/>
      <c r="K403" s="128"/>
      <c r="L403" s="129"/>
      <c r="M403" s="128"/>
      <c r="N403" s="121"/>
      <c r="O403" s="113"/>
      <c r="P403" s="114"/>
      <c r="Q403" s="115"/>
      <c r="R403" s="116"/>
      <c r="S403" s="116"/>
    </row>
    <row r="404" ht="48.75" customHeight="1">
      <c r="A404" s="63">
        <v>4.0</v>
      </c>
      <c r="B404" s="64" t="s">
        <v>279</v>
      </c>
      <c r="C404" s="65" t="s">
        <v>280</v>
      </c>
      <c r="D404" s="14"/>
      <c r="E404" s="33"/>
      <c r="F404" s="33"/>
      <c r="G404" s="128"/>
      <c r="H404" s="33"/>
      <c r="I404" s="129"/>
      <c r="J404" s="128"/>
      <c r="K404" s="128"/>
      <c r="L404" s="129"/>
      <c r="M404" s="128"/>
      <c r="N404" s="121"/>
      <c r="O404" s="113"/>
      <c r="P404" s="114"/>
      <c r="Q404" s="115"/>
      <c r="R404" s="116"/>
      <c r="S404" s="116"/>
    </row>
    <row r="405" ht="48.75" customHeight="1">
      <c r="A405" s="63">
        <v>5.0</v>
      </c>
      <c r="B405" s="64" t="s">
        <v>244</v>
      </c>
      <c r="C405" s="65" t="s">
        <v>245</v>
      </c>
      <c r="D405" s="14"/>
      <c r="E405" s="117" t="s">
        <v>32</v>
      </c>
      <c r="F405" s="81">
        <v>0.7986111111111112</v>
      </c>
      <c r="G405" s="127"/>
      <c r="H405" s="87" t="s">
        <v>170</v>
      </c>
      <c r="I405" s="127"/>
      <c r="J405" s="127"/>
      <c r="K405" s="127"/>
      <c r="L405" s="127"/>
      <c r="M405" s="127"/>
      <c r="N405" s="121"/>
      <c r="O405" s="113"/>
      <c r="P405" s="114"/>
      <c r="Q405" s="115"/>
      <c r="R405" s="116"/>
      <c r="S405" s="116"/>
    </row>
    <row r="406" ht="48.75" customHeight="1">
      <c r="A406" s="63">
        <v>6.0</v>
      </c>
      <c r="B406" s="64" t="s">
        <v>235</v>
      </c>
      <c r="C406" s="65" t="s">
        <v>236</v>
      </c>
      <c r="D406" s="14"/>
      <c r="E406" s="33"/>
      <c r="F406" s="33"/>
      <c r="G406" s="127"/>
      <c r="H406" s="33"/>
      <c r="I406" s="127"/>
      <c r="J406" s="127"/>
      <c r="K406" s="127"/>
      <c r="L406" s="127"/>
      <c r="M406" s="127"/>
      <c r="N406" s="121"/>
      <c r="O406" s="113"/>
      <c r="P406" s="114"/>
      <c r="Q406" s="115"/>
      <c r="R406" s="116"/>
      <c r="S406" s="116"/>
    </row>
    <row r="407" ht="48.75" customHeight="1">
      <c r="A407" s="63">
        <v>7.0</v>
      </c>
      <c r="B407" s="64" t="s">
        <v>281</v>
      </c>
      <c r="C407" s="65" t="s">
        <v>240</v>
      </c>
      <c r="D407" s="14"/>
      <c r="E407" s="106" t="s">
        <v>32</v>
      </c>
      <c r="F407" s="84">
        <v>0.8333333333333334</v>
      </c>
      <c r="G407" s="128"/>
      <c r="H407" s="125" t="s">
        <v>172</v>
      </c>
      <c r="I407" s="128"/>
      <c r="J407" s="128"/>
      <c r="K407" s="128"/>
      <c r="L407" s="128"/>
      <c r="M407" s="128"/>
      <c r="N407" s="121"/>
      <c r="O407" s="113"/>
      <c r="P407" s="114"/>
      <c r="Q407" s="115"/>
      <c r="R407" s="116"/>
      <c r="S407" s="116"/>
    </row>
    <row r="408" ht="48.75" customHeight="1">
      <c r="A408" s="63">
        <v>8.0</v>
      </c>
      <c r="B408" s="64" t="s">
        <v>282</v>
      </c>
      <c r="C408" s="65" t="s">
        <v>248</v>
      </c>
      <c r="D408" s="14"/>
      <c r="E408" s="33"/>
      <c r="F408" s="33"/>
      <c r="G408" s="128"/>
      <c r="H408" s="33"/>
      <c r="I408" s="128"/>
      <c r="J408" s="128"/>
      <c r="K408" s="128"/>
      <c r="L408" s="128"/>
      <c r="M408" s="128"/>
      <c r="N408" s="121"/>
      <c r="O408" s="113"/>
      <c r="P408" s="114"/>
      <c r="Q408" s="115"/>
      <c r="R408" s="116"/>
      <c r="S408" s="116"/>
    </row>
    <row r="409" ht="48.75" customHeight="1">
      <c r="A409" s="63">
        <v>9.0</v>
      </c>
      <c r="B409" s="64" t="s">
        <v>238</v>
      </c>
      <c r="C409" s="65" t="s">
        <v>253</v>
      </c>
      <c r="D409" s="14"/>
      <c r="E409" s="117" t="s">
        <v>32</v>
      </c>
      <c r="F409" s="81">
        <v>0.8680555555555556</v>
      </c>
      <c r="G409" s="127"/>
      <c r="H409" s="87" t="s">
        <v>171</v>
      </c>
      <c r="I409" s="127"/>
      <c r="J409" s="127"/>
      <c r="K409" s="127"/>
      <c r="L409" s="127"/>
      <c r="M409" s="127"/>
      <c r="N409" s="121"/>
      <c r="O409" s="113"/>
      <c r="P409" s="114"/>
      <c r="Q409" s="115"/>
      <c r="R409" s="116"/>
      <c r="S409" s="116"/>
    </row>
    <row r="410" ht="48.75" customHeight="1">
      <c r="A410" s="63">
        <v>10.0</v>
      </c>
      <c r="B410" s="64" t="s">
        <v>283</v>
      </c>
      <c r="C410" s="65" t="s">
        <v>284</v>
      </c>
      <c r="D410" s="14"/>
      <c r="E410" s="33"/>
      <c r="F410" s="33"/>
      <c r="G410" s="127"/>
      <c r="H410" s="33"/>
      <c r="I410" s="127"/>
      <c r="J410" s="127"/>
      <c r="K410" s="127"/>
      <c r="L410" s="127"/>
      <c r="M410" s="127"/>
      <c r="N410" s="121"/>
      <c r="O410" s="113"/>
      <c r="P410" s="114"/>
      <c r="Q410" s="115"/>
      <c r="R410" s="116"/>
      <c r="S410" s="116"/>
    </row>
    <row r="411" ht="48.75" customHeight="1">
      <c r="A411" s="63">
        <v>11.0</v>
      </c>
      <c r="B411" s="64" t="s">
        <v>241</v>
      </c>
      <c r="C411" s="65" t="s">
        <v>285</v>
      </c>
      <c r="D411" s="14"/>
      <c r="E411" s="106" t="s">
        <v>32</v>
      </c>
      <c r="F411" s="84">
        <v>0.9027777777777778</v>
      </c>
      <c r="G411" s="128"/>
      <c r="H411" s="125" t="s">
        <v>168</v>
      </c>
      <c r="I411" s="128"/>
      <c r="J411" s="128"/>
      <c r="K411" s="128"/>
      <c r="L411" s="128"/>
      <c r="M411" s="128"/>
      <c r="N411" s="121"/>
      <c r="O411" s="113"/>
      <c r="P411" s="114"/>
      <c r="Q411" s="115"/>
      <c r="R411" s="116"/>
      <c r="S411" s="116"/>
    </row>
    <row r="412" ht="48.75" customHeight="1">
      <c r="A412" s="63">
        <v>12.0</v>
      </c>
      <c r="B412" s="64" t="s">
        <v>246</v>
      </c>
      <c r="C412" s="65" t="s">
        <v>252</v>
      </c>
      <c r="D412" s="14"/>
      <c r="E412" s="33"/>
      <c r="F412" s="33"/>
      <c r="G412" s="128"/>
      <c r="H412" s="33"/>
      <c r="I412" s="128"/>
      <c r="J412" s="128"/>
      <c r="K412" s="128"/>
      <c r="L412" s="128"/>
      <c r="M412" s="128"/>
      <c r="N412" s="121"/>
      <c r="O412" s="113"/>
      <c r="P412" s="114"/>
      <c r="Q412" s="115"/>
      <c r="R412" s="116"/>
      <c r="S412" s="116"/>
    </row>
    <row r="413" ht="48.75" customHeight="1">
      <c r="A413" s="8"/>
      <c r="B413" s="8"/>
      <c r="C413" s="8"/>
      <c r="D413" s="8"/>
      <c r="E413" s="8"/>
      <c r="F413" s="8"/>
      <c r="G413" s="8"/>
      <c r="H413" s="8"/>
      <c r="I413" s="9"/>
      <c r="J413" s="10" t="s">
        <v>2</v>
      </c>
      <c r="M413" s="126"/>
      <c r="N413" s="9"/>
      <c r="O413" s="9"/>
      <c r="P413" s="9"/>
      <c r="Q413" s="9"/>
      <c r="R413" s="9"/>
      <c r="S413" s="9"/>
    </row>
    <row r="414" ht="48.75" customHeight="1">
      <c r="A414" s="11" t="s">
        <v>3</v>
      </c>
      <c r="B414" s="11" t="s">
        <v>4</v>
      </c>
      <c r="C414" s="11" t="s">
        <v>5</v>
      </c>
      <c r="E414" s="9"/>
      <c r="F414" s="9"/>
      <c r="G414" s="99" t="s">
        <v>6</v>
      </c>
      <c r="H414" s="100" t="s">
        <v>276</v>
      </c>
      <c r="I414" s="14"/>
      <c r="J414" s="101">
        <v>1.0</v>
      </c>
      <c r="K414" s="101">
        <v>2.0</v>
      </c>
      <c r="L414" s="101">
        <v>3.0</v>
      </c>
      <c r="M414" s="99" t="s">
        <v>8</v>
      </c>
      <c r="N414" s="16"/>
      <c r="O414" s="16"/>
      <c r="P414" s="17"/>
      <c r="Q414" s="17"/>
      <c r="R414" s="18"/>
      <c r="S414" s="18"/>
    </row>
    <row r="415" ht="48.75" customHeight="1">
      <c r="A415" s="63">
        <v>1.0</v>
      </c>
      <c r="B415" s="64" t="s">
        <v>242</v>
      </c>
      <c r="C415" s="65" t="s">
        <v>243</v>
      </c>
      <c r="D415" s="14"/>
      <c r="E415" s="117" t="s">
        <v>32</v>
      </c>
      <c r="F415" s="81">
        <v>0.7291666666666666</v>
      </c>
      <c r="G415" s="127"/>
      <c r="H415" s="87" t="s">
        <v>169</v>
      </c>
      <c r="I415" s="127"/>
      <c r="J415" s="127"/>
      <c r="K415" s="127"/>
      <c r="L415" s="127"/>
      <c r="M415" s="127"/>
      <c r="N415" s="121"/>
      <c r="O415" s="113"/>
      <c r="P415" s="114"/>
      <c r="Q415" s="115"/>
      <c r="R415" s="116"/>
      <c r="S415" s="116"/>
    </row>
    <row r="416" ht="48.75" customHeight="1">
      <c r="A416" s="63">
        <v>2.0</v>
      </c>
      <c r="B416" s="64" t="s">
        <v>277</v>
      </c>
      <c r="C416" s="65" t="s">
        <v>278</v>
      </c>
      <c r="D416" s="14"/>
      <c r="E416" s="33"/>
      <c r="F416" s="33"/>
      <c r="G416" s="127"/>
      <c r="H416" s="33"/>
      <c r="I416" s="127"/>
      <c r="J416" s="127"/>
      <c r="K416" s="127"/>
      <c r="L416" s="127"/>
      <c r="M416" s="127"/>
      <c r="N416" s="121"/>
      <c r="O416" s="113"/>
      <c r="P416" s="114"/>
      <c r="Q416" s="115"/>
      <c r="R416" s="116"/>
      <c r="S416" s="116"/>
    </row>
    <row r="417" ht="48.75" customHeight="1">
      <c r="A417" s="63">
        <v>3.0</v>
      </c>
      <c r="B417" s="64" t="s">
        <v>251</v>
      </c>
      <c r="C417" s="65" t="s">
        <v>53</v>
      </c>
      <c r="D417" s="14"/>
      <c r="E417" s="106" t="s">
        <v>32</v>
      </c>
      <c r="F417" s="84">
        <v>0.7638888888888888</v>
      </c>
      <c r="G417" s="128"/>
      <c r="H417" s="125" t="s">
        <v>173</v>
      </c>
      <c r="I417" s="129"/>
      <c r="J417" s="128"/>
      <c r="K417" s="128"/>
      <c r="L417" s="129"/>
      <c r="M417" s="128"/>
      <c r="N417" s="121"/>
      <c r="O417" s="113"/>
      <c r="P417" s="114"/>
      <c r="Q417" s="115"/>
      <c r="R417" s="116"/>
      <c r="S417" s="116"/>
    </row>
    <row r="418" ht="48.75" customHeight="1">
      <c r="A418" s="63">
        <v>4.0</v>
      </c>
      <c r="B418" s="64" t="s">
        <v>279</v>
      </c>
      <c r="C418" s="65" t="s">
        <v>280</v>
      </c>
      <c r="D418" s="14"/>
      <c r="E418" s="33"/>
      <c r="F418" s="33"/>
      <c r="G418" s="128"/>
      <c r="H418" s="33"/>
      <c r="I418" s="129"/>
      <c r="J418" s="128"/>
      <c r="K418" s="128"/>
      <c r="L418" s="129"/>
      <c r="M418" s="128"/>
      <c r="N418" s="121"/>
      <c r="O418" s="113"/>
      <c r="P418" s="114"/>
      <c r="Q418" s="115"/>
      <c r="R418" s="116"/>
      <c r="S418" s="116"/>
    </row>
    <row r="419" ht="48.75" customHeight="1">
      <c r="A419" s="63">
        <v>5.0</v>
      </c>
      <c r="B419" s="64" t="s">
        <v>244</v>
      </c>
      <c r="C419" s="65" t="s">
        <v>245</v>
      </c>
      <c r="D419" s="14"/>
      <c r="E419" s="117" t="s">
        <v>32</v>
      </c>
      <c r="F419" s="81">
        <v>0.7986111111111112</v>
      </c>
      <c r="G419" s="127"/>
      <c r="H419" s="87" t="s">
        <v>170</v>
      </c>
      <c r="I419" s="127"/>
      <c r="J419" s="127"/>
      <c r="K419" s="127"/>
      <c r="L419" s="127"/>
      <c r="M419" s="127"/>
      <c r="N419" s="121"/>
      <c r="O419" s="113"/>
      <c r="P419" s="114"/>
      <c r="Q419" s="115"/>
      <c r="R419" s="116"/>
      <c r="S419" s="116"/>
    </row>
    <row r="420" ht="48.75" customHeight="1">
      <c r="A420" s="63">
        <v>6.0</v>
      </c>
      <c r="B420" s="64" t="s">
        <v>235</v>
      </c>
      <c r="C420" s="65" t="s">
        <v>236</v>
      </c>
      <c r="D420" s="14"/>
      <c r="E420" s="33"/>
      <c r="F420" s="33"/>
      <c r="G420" s="127"/>
      <c r="H420" s="33"/>
      <c r="I420" s="127"/>
      <c r="J420" s="127"/>
      <c r="K420" s="127"/>
      <c r="L420" s="127"/>
      <c r="M420" s="127"/>
      <c r="N420" s="121"/>
      <c r="O420" s="113"/>
      <c r="P420" s="114"/>
      <c r="Q420" s="115"/>
      <c r="R420" s="116"/>
      <c r="S420" s="116"/>
    </row>
    <row r="421" ht="48.75" customHeight="1">
      <c r="A421" s="63">
        <v>7.0</v>
      </c>
      <c r="B421" s="64" t="s">
        <v>281</v>
      </c>
      <c r="C421" s="65" t="s">
        <v>240</v>
      </c>
      <c r="D421" s="14"/>
      <c r="E421" s="106" t="s">
        <v>32</v>
      </c>
      <c r="F421" s="84">
        <v>0.8333333333333334</v>
      </c>
      <c r="G421" s="128"/>
      <c r="H421" s="125" t="s">
        <v>172</v>
      </c>
      <c r="I421" s="128"/>
      <c r="J421" s="128"/>
      <c r="K421" s="128"/>
      <c r="L421" s="128"/>
      <c r="M421" s="128"/>
      <c r="N421" s="121"/>
      <c r="O421" s="113"/>
      <c r="P421" s="114"/>
      <c r="Q421" s="115"/>
      <c r="R421" s="116"/>
      <c r="S421" s="116"/>
    </row>
    <row r="422" ht="48.75" customHeight="1">
      <c r="A422" s="63">
        <v>8.0</v>
      </c>
      <c r="B422" s="64" t="s">
        <v>282</v>
      </c>
      <c r="C422" s="65" t="s">
        <v>248</v>
      </c>
      <c r="D422" s="14"/>
      <c r="E422" s="33"/>
      <c r="F422" s="33"/>
      <c r="G422" s="128"/>
      <c r="H422" s="33"/>
      <c r="I422" s="128"/>
      <c r="J422" s="128"/>
      <c r="K422" s="128"/>
      <c r="L422" s="128"/>
      <c r="M422" s="128"/>
      <c r="N422" s="121"/>
      <c r="O422" s="113"/>
      <c r="P422" s="114"/>
      <c r="Q422" s="115"/>
      <c r="R422" s="116"/>
      <c r="S422" s="116"/>
    </row>
    <row r="423" ht="48.75" customHeight="1">
      <c r="A423" s="63">
        <v>9.0</v>
      </c>
      <c r="B423" s="64" t="s">
        <v>238</v>
      </c>
      <c r="C423" s="65" t="s">
        <v>253</v>
      </c>
      <c r="D423" s="14"/>
      <c r="E423" s="117" t="s">
        <v>32</v>
      </c>
      <c r="F423" s="81">
        <v>0.8680555555555556</v>
      </c>
      <c r="G423" s="127"/>
      <c r="H423" s="87" t="s">
        <v>171</v>
      </c>
      <c r="I423" s="127"/>
      <c r="J423" s="127"/>
      <c r="K423" s="127"/>
      <c r="L423" s="127"/>
      <c r="M423" s="127"/>
      <c r="N423" s="121"/>
      <c r="O423" s="113"/>
      <c r="P423" s="114"/>
      <c r="Q423" s="115"/>
      <c r="R423" s="116"/>
      <c r="S423" s="116"/>
    </row>
    <row r="424" ht="48.75" customHeight="1">
      <c r="A424" s="63">
        <v>10.0</v>
      </c>
      <c r="B424" s="64" t="s">
        <v>283</v>
      </c>
      <c r="C424" s="65" t="s">
        <v>284</v>
      </c>
      <c r="D424" s="14"/>
      <c r="E424" s="33"/>
      <c r="F424" s="33"/>
      <c r="G424" s="127"/>
      <c r="H424" s="33"/>
      <c r="I424" s="127"/>
      <c r="J424" s="127"/>
      <c r="K424" s="127"/>
      <c r="L424" s="127"/>
      <c r="M424" s="127"/>
      <c r="N424" s="121"/>
      <c r="O424" s="113"/>
      <c r="P424" s="114"/>
      <c r="Q424" s="115"/>
      <c r="R424" s="116"/>
      <c r="S424" s="116"/>
    </row>
    <row r="425" ht="48.75" customHeight="1">
      <c r="A425" s="63">
        <v>11.0</v>
      </c>
      <c r="B425" s="64" t="s">
        <v>241</v>
      </c>
      <c r="C425" s="65" t="s">
        <v>285</v>
      </c>
      <c r="D425" s="14"/>
      <c r="E425" s="106" t="s">
        <v>32</v>
      </c>
      <c r="F425" s="84">
        <v>0.9027777777777778</v>
      </c>
      <c r="G425" s="128"/>
      <c r="H425" s="125" t="s">
        <v>168</v>
      </c>
      <c r="I425" s="128"/>
      <c r="J425" s="128"/>
      <c r="K425" s="128"/>
      <c r="L425" s="128"/>
      <c r="M425" s="128"/>
      <c r="N425" s="121"/>
      <c r="O425" s="113"/>
      <c r="P425" s="114"/>
      <c r="Q425" s="115"/>
      <c r="R425" s="116"/>
      <c r="S425" s="116"/>
    </row>
    <row r="426" ht="48.75" customHeight="1">
      <c r="A426" s="63">
        <v>12.0</v>
      </c>
      <c r="B426" s="64" t="s">
        <v>246</v>
      </c>
      <c r="C426" s="65" t="s">
        <v>252</v>
      </c>
      <c r="D426" s="14"/>
      <c r="E426" s="33"/>
      <c r="F426" s="33"/>
      <c r="G426" s="128"/>
      <c r="H426" s="33"/>
      <c r="I426" s="128"/>
      <c r="J426" s="128"/>
      <c r="K426" s="128"/>
      <c r="L426" s="128"/>
      <c r="M426" s="128"/>
      <c r="N426" s="121"/>
      <c r="O426" s="113"/>
      <c r="P426" s="114"/>
      <c r="Q426" s="115"/>
      <c r="R426" s="116"/>
      <c r="S426" s="116"/>
    </row>
    <row r="427" ht="48.75" customHeight="1">
      <c r="A427" s="8"/>
      <c r="B427" s="8"/>
      <c r="C427" s="8"/>
      <c r="D427" s="8"/>
      <c r="E427" s="8"/>
      <c r="F427" s="8"/>
      <c r="G427" s="8"/>
      <c r="H427" s="8"/>
      <c r="I427" s="9"/>
      <c r="J427" s="10" t="s">
        <v>2</v>
      </c>
      <c r="M427" s="126"/>
      <c r="N427" s="9"/>
      <c r="O427" s="9"/>
      <c r="P427" s="9"/>
      <c r="Q427" s="9"/>
      <c r="R427" s="9"/>
      <c r="S427" s="9"/>
    </row>
    <row r="428" ht="48.75" customHeight="1">
      <c r="A428" s="11" t="s">
        <v>3</v>
      </c>
      <c r="B428" s="11" t="s">
        <v>4</v>
      </c>
      <c r="C428" s="11" t="s">
        <v>5</v>
      </c>
      <c r="E428" s="9"/>
      <c r="F428" s="9"/>
      <c r="G428" s="99" t="s">
        <v>6</v>
      </c>
      <c r="H428" s="100" t="s">
        <v>276</v>
      </c>
      <c r="I428" s="14"/>
      <c r="J428" s="101">
        <v>1.0</v>
      </c>
      <c r="K428" s="101">
        <v>2.0</v>
      </c>
      <c r="L428" s="101">
        <v>3.0</v>
      </c>
      <c r="M428" s="99" t="s">
        <v>8</v>
      </c>
      <c r="N428" s="16"/>
      <c r="O428" s="16"/>
      <c r="P428" s="17"/>
      <c r="Q428" s="17"/>
      <c r="R428" s="18"/>
      <c r="S428" s="18"/>
    </row>
    <row r="429" ht="48.75" customHeight="1">
      <c r="A429" s="63">
        <v>1.0</v>
      </c>
      <c r="B429" s="64" t="s">
        <v>242</v>
      </c>
      <c r="C429" s="65" t="s">
        <v>243</v>
      </c>
      <c r="D429" s="14"/>
      <c r="E429" s="117" t="s">
        <v>32</v>
      </c>
      <c r="F429" s="81">
        <v>0.7291666666666666</v>
      </c>
      <c r="G429" s="127"/>
      <c r="H429" s="87" t="s">
        <v>169</v>
      </c>
      <c r="I429" s="127"/>
      <c r="J429" s="127"/>
      <c r="K429" s="127"/>
      <c r="L429" s="127"/>
      <c r="M429" s="127"/>
      <c r="N429" s="121"/>
      <c r="O429" s="113"/>
      <c r="P429" s="114"/>
      <c r="Q429" s="115"/>
      <c r="R429" s="116"/>
      <c r="S429" s="116"/>
    </row>
    <row r="430" ht="48.75" customHeight="1">
      <c r="A430" s="63">
        <v>2.0</v>
      </c>
      <c r="B430" s="64" t="s">
        <v>277</v>
      </c>
      <c r="C430" s="65" t="s">
        <v>278</v>
      </c>
      <c r="D430" s="14"/>
      <c r="E430" s="33"/>
      <c r="F430" s="33"/>
      <c r="G430" s="127"/>
      <c r="H430" s="33"/>
      <c r="I430" s="127"/>
      <c r="J430" s="127"/>
      <c r="K430" s="127"/>
      <c r="L430" s="127"/>
      <c r="M430" s="127"/>
      <c r="N430" s="121"/>
      <c r="O430" s="113"/>
      <c r="P430" s="114"/>
      <c r="Q430" s="115"/>
      <c r="R430" s="116"/>
      <c r="S430" s="116"/>
    </row>
    <row r="431" ht="48.75" customHeight="1">
      <c r="A431" s="63">
        <v>3.0</v>
      </c>
      <c r="B431" s="64" t="s">
        <v>251</v>
      </c>
      <c r="C431" s="65" t="s">
        <v>53</v>
      </c>
      <c r="D431" s="14"/>
      <c r="E431" s="106" t="s">
        <v>32</v>
      </c>
      <c r="F431" s="84">
        <v>0.7638888888888888</v>
      </c>
      <c r="G431" s="128"/>
      <c r="H431" s="125" t="s">
        <v>173</v>
      </c>
      <c r="I431" s="129"/>
      <c r="J431" s="128"/>
      <c r="K431" s="128"/>
      <c r="L431" s="129"/>
      <c r="M431" s="128"/>
      <c r="N431" s="121"/>
      <c r="O431" s="113"/>
      <c r="P431" s="114"/>
      <c r="Q431" s="115"/>
      <c r="R431" s="116"/>
      <c r="S431" s="116"/>
    </row>
    <row r="432" ht="48.75" customHeight="1">
      <c r="A432" s="63">
        <v>4.0</v>
      </c>
      <c r="B432" s="64" t="s">
        <v>279</v>
      </c>
      <c r="C432" s="65" t="s">
        <v>280</v>
      </c>
      <c r="D432" s="14"/>
      <c r="E432" s="33"/>
      <c r="F432" s="33"/>
      <c r="G432" s="128"/>
      <c r="H432" s="33"/>
      <c r="I432" s="129"/>
      <c r="J432" s="128"/>
      <c r="K432" s="128"/>
      <c r="L432" s="129"/>
      <c r="M432" s="128"/>
      <c r="N432" s="121"/>
      <c r="O432" s="113"/>
      <c r="P432" s="114"/>
      <c r="Q432" s="115"/>
      <c r="R432" s="116"/>
      <c r="S432" s="116"/>
    </row>
    <row r="433" ht="48.75" customHeight="1">
      <c r="A433" s="63">
        <v>5.0</v>
      </c>
      <c r="B433" s="64" t="s">
        <v>244</v>
      </c>
      <c r="C433" s="65" t="s">
        <v>245</v>
      </c>
      <c r="D433" s="14"/>
      <c r="E433" s="117" t="s">
        <v>32</v>
      </c>
      <c r="F433" s="81">
        <v>0.7986111111111112</v>
      </c>
      <c r="G433" s="127"/>
      <c r="H433" s="87" t="s">
        <v>170</v>
      </c>
      <c r="I433" s="127"/>
      <c r="J433" s="127"/>
      <c r="K433" s="127"/>
      <c r="L433" s="127"/>
      <c r="M433" s="127"/>
      <c r="N433" s="121"/>
      <c r="O433" s="113"/>
      <c r="P433" s="114"/>
      <c r="Q433" s="115"/>
      <c r="R433" s="116"/>
      <c r="S433" s="116"/>
    </row>
    <row r="434" ht="48.75" customHeight="1">
      <c r="A434" s="63">
        <v>6.0</v>
      </c>
      <c r="B434" s="64" t="s">
        <v>235</v>
      </c>
      <c r="C434" s="65" t="s">
        <v>236</v>
      </c>
      <c r="D434" s="14"/>
      <c r="E434" s="33"/>
      <c r="F434" s="33"/>
      <c r="G434" s="127"/>
      <c r="H434" s="33"/>
      <c r="I434" s="127"/>
      <c r="J434" s="127"/>
      <c r="K434" s="127"/>
      <c r="L434" s="127"/>
      <c r="M434" s="127"/>
      <c r="N434" s="121"/>
      <c r="O434" s="113"/>
      <c r="P434" s="114"/>
      <c r="Q434" s="115"/>
      <c r="R434" s="116"/>
      <c r="S434" s="116"/>
    </row>
    <row r="435" ht="48.75" customHeight="1">
      <c r="A435" s="63">
        <v>7.0</v>
      </c>
      <c r="B435" s="64" t="s">
        <v>281</v>
      </c>
      <c r="C435" s="65" t="s">
        <v>240</v>
      </c>
      <c r="D435" s="14"/>
      <c r="E435" s="106" t="s">
        <v>32</v>
      </c>
      <c r="F435" s="84">
        <v>0.8333333333333334</v>
      </c>
      <c r="G435" s="128"/>
      <c r="H435" s="125" t="s">
        <v>172</v>
      </c>
      <c r="I435" s="128"/>
      <c r="J435" s="128"/>
      <c r="K435" s="128"/>
      <c r="L435" s="128"/>
      <c r="M435" s="128"/>
      <c r="N435" s="121"/>
      <c r="O435" s="113"/>
      <c r="P435" s="114"/>
      <c r="Q435" s="115"/>
      <c r="R435" s="116"/>
      <c r="S435" s="116"/>
    </row>
    <row r="436" ht="48.75" customHeight="1">
      <c r="A436" s="63">
        <v>8.0</v>
      </c>
      <c r="B436" s="64" t="s">
        <v>282</v>
      </c>
      <c r="C436" s="65" t="s">
        <v>248</v>
      </c>
      <c r="D436" s="14"/>
      <c r="E436" s="33"/>
      <c r="F436" s="33"/>
      <c r="G436" s="128"/>
      <c r="H436" s="33"/>
      <c r="I436" s="128"/>
      <c r="J436" s="128"/>
      <c r="K436" s="128"/>
      <c r="L436" s="128"/>
      <c r="M436" s="128"/>
      <c r="N436" s="121"/>
      <c r="O436" s="113"/>
      <c r="P436" s="114"/>
      <c r="Q436" s="115"/>
      <c r="R436" s="116"/>
      <c r="S436" s="116"/>
    </row>
    <row r="437" ht="48.75" customHeight="1">
      <c r="A437" s="63">
        <v>9.0</v>
      </c>
      <c r="B437" s="64" t="s">
        <v>238</v>
      </c>
      <c r="C437" s="65" t="s">
        <v>253</v>
      </c>
      <c r="D437" s="14"/>
      <c r="E437" s="117" t="s">
        <v>32</v>
      </c>
      <c r="F437" s="81">
        <v>0.8680555555555556</v>
      </c>
      <c r="G437" s="127"/>
      <c r="H437" s="87" t="s">
        <v>171</v>
      </c>
      <c r="I437" s="127"/>
      <c r="J437" s="127"/>
      <c r="K437" s="127"/>
      <c r="L437" s="127"/>
      <c r="M437" s="127"/>
      <c r="N437" s="121"/>
      <c r="O437" s="113"/>
      <c r="P437" s="114"/>
      <c r="Q437" s="115"/>
      <c r="R437" s="116"/>
      <c r="S437" s="116"/>
    </row>
    <row r="438" ht="48.75" customHeight="1">
      <c r="A438" s="63">
        <v>10.0</v>
      </c>
      <c r="B438" s="64" t="s">
        <v>283</v>
      </c>
      <c r="C438" s="65" t="s">
        <v>284</v>
      </c>
      <c r="D438" s="14"/>
      <c r="E438" s="33"/>
      <c r="F438" s="33"/>
      <c r="G438" s="127"/>
      <c r="H438" s="33"/>
      <c r="I438" s="127"/>
      <c r="J438" s="127"/>
      <c r="K438" s="127"/>
      <c r="L438" s="127"/>
      <c r="M438" s="127"/>
      <c r="N438" s="121"/>
      <c r="O438" s="113"/>
      <c r="P438" s="114"/>
      <c r="Q438" s="115"/>
      <c r="R438" s="116"/>
      <c r="S438" s="116"/>
    </row>
    <row r="439" ht="48.75" customHeight="1">
      <c r="A439" s="63">
        <v>11.0</v>
      </c>
      <c r="B439" s="64" t="s">
        <v>241</v>
      </c>
      <c r="C439" s="65" t="s">
        <v>285</v>
      </c>
      <c r="D439" s="14"/>
      <c r="E439" s="106" t="s">
        <v>32</v>
      </c>
      <c r="F439" s="84">
        <v>0.9027777777777778</v>
      </c>
      <c r="G439" s="128"/>
      <c r="H439" s="125" t="s">
        <v>168</v>
      </c>
      <c r="I439" s="128"/>
      <c r="J439" s="128"/>
      <c r="K439" s="128"/>
      <c r="L439" s="128"/>
      <c r="M439" s="128"/>
      <c r="N439" s="121"/>
      <c r="O439" s="113"/>
      <c r="P439" s="114"/>
      <c r="Q439" s="115"/>
      <c r="R439" s="116"/>
      <c r="S439" s="116"/>
    </row>
    <row r="440" ht="48.75" customHeight="1">
      <c r="A440" s="63">
        <v>12.0</v>
      </c>
      <c r="B440" s="64" t="s">
        <v>246</v>
      </c>
      <c r="C440" s="65" t="s">
        <v>252</v>
      </c>
      <c r="D440" s="14"/>
      <c r="E440" s="33"/>
      <c r="F440" s="33"/>
      <c r="G440" s="128"/>
      <c r="H440" s="33"/>
      <c r="I440" s="128"/>
      <c r="J440" s="128"/>
      <c r="K440" s="128"/>
      <c r="L440" s="128"/>
      <c r="M440" s="128"/>
      <c r="N440" s="121"/>
      <c r="O440" s="113"/>
      <c r="P440" s="114"/>
      <c r="Q440" s="115"/>
      <c r="R440" s="116"/>
      <c r="S440" s="116"/>
    </row>
    <row r="441" ht="48.75" customHeight="1">
      <c r="A441" s="8"/>
      <c r="B441" s="8"/>
      <c r="C441" s="8"/>
      <c r="D441" s="8"/>
      <c r="E441" s="8"/>
      <c r="F441" s="8"/>
      <c r="G441" s="8"/>
      <c r="H441" s="8"/>
      <c r="I441" s="9"/>
      <c r="J441" s="10" t="s">
        <v>2</v>
      </c>
      <c r="M441" s="126"/>
      <c r="N441" s="9"/>
      <c r="O441" s="9"/>
      <c r="P441" s="9"/>
      <c r="Q441" s="9"/>
      <c r="R441" s="9"/>
      <c r="S441" s="9"/>
    </row>
    <row r="442" ht="48.75" customHeight="1">
      <c r="A442" s="11" t="s">
        <v>3</v>
      </c>
      <c r="B442" s="11" t="s">
        <v>4</v>
      </c>
      <c r="C442" s="11" t="s">
        <v>5</v>
      </c>
      <c r="E442" s="9"/>
      <c r="F442" s="9"/>
      <c r="G442" s="99" t="s">
        <v>6</v>
      </c>
      <c r="H442" s="100" t="s">
        <v>276</v>
      </c>
      <c r="I442" s="14"/>
      <c r="J442" s="101">
        <v>1.0</v>
      </c>
      <c r="K442" s="101">
        <v>2.0</v>
      </c>
      <c r="L442" s="101">
        <v>3.0</v>
      </c>
      <c r="M442" s="99" t="s">
        <v>8</v>
      </c>
      <c r="N442" s="16"/>
      <c r="O442" s="16"/>
      <c r="P442" s="17"/>
      <c r="Q442" s="17"/>
      <c r="R442" s="18"/>
      <c r="S442" s="18"/>
    </row>
    <row r="443" ht="48.75" customHeight="1">
      <c r="A443" s="63">
        <v>1.0</v>
      </c>
      <c r="B443" s="64" t="s">
        <v>242</v>
      </c>
      <c r="C443" s="65" t="s">
        <v>243</v>
      </c>
      <c r="D443" s="14"/>
      <c r="E443" s="117" t="s">
        <v>32</v>
      </c>
      <c r="F443" s="81">
        <v>0.7291666666666666</v>
      </c>
      <c r="G443" s="127"/>
      <c r="H443" s="87" t="s">
        <v>169</v>
      </c>
      <c r="I443" s="127"/>
      <c r="J443" s="127"/>
      <c r="K443" s="127"/>
      <c r="L443" s="127"/>
      <c r="M443" s="127"/>
      <c r="N443" s="121"/>
      <c r="O443" s="113"/>
      <c r="P443" s="114"/>
      <c r="Q443" s="115"/>
      <c r="R443" s="116"/>
      <c r="S443" s="116"/>
    </row>
    <row r="444" ht="48.75" customHeight="1">
      <c r="A444" s="63">
        <v>2.0</v>
      </c>
      <c r="B444" s="64" t="s">
        <v>277</v>
      </c>
      <c r="C444" s="65" t="s">
        <v>278</v>
      </c>
      <c r="D444" s="14"/>
      <c r="E444" s="33"/>
      <c r="F444" s="33"/>
      <c r="G444" s="127"/>
      <c r="H444" s="33"/>
      <c r="I444" s="127"/>
      <c r="J444" s="127"/>
      <c r="K444" s="127"/>
      <c r="L444" s="127"/>
      <c r="M444" s="127"/>
      <c r="N444" s="121"/>
      <c r="O444" s="113"/>
      <c r="P444" s="114"/>
      <c r="Q444" s="115"/>
      <c r="R444" s="116"/>
      <c r="S444" s="116"/>
    </row>
    <row r="445" ht="48.75" customHeight="1">
      <c r="A445" s="63">
        <v>3.0</v>
      </c>
      <c r="B445" s="64" t="s">
        <v>251</v>
      </c>
      <c r="C445" s="65" t="s">
        <v>53</v>
      </c>
      <c r="D445" s="14"/>
      <c r="E445" s="106" t="s">
        <v>32</v>
      </c>
      <c r="F445" s="84">
        <v>0.7638888888888888</v>
      </c>
      <c r="G445" s="128"/>
      <c r="H445" s="125" t="s">
        <v>173</v>
      </c>
      <c r="I445" s="129"/>
      <c r="J445" s="128"/>
      <c r="K445" s="128"/>
      <c r="L445" s="129"/>
      <c r="M445" s="128"/>
      <c r="N445" s="121"/>
      <c r="O445" s="113"/>
      <c r="P445" s="114"/>
      <c r="Q445" s="115"/>
      <c r="R445" s="116"/>
      <c r="S445" s="116"/>
    </row>
    <row r="446" ht="48.75" customHeight="1">
      <c r="A446" s="63">
        <v>4.0</v>
      </c>
      <c r="B446" s="64" t="s">
        <v>279</v>
      </c>
      <c r="C446" s="65" t="s">
        <v>280</v>
      </c>
      <c r="D446" s="14"/>
      <c r="E446" s="33"/>
      <c r="F446" s="33"/>
      <c r="G446" s="128"/>
      <c r="H446" s="33"/>
      <c r="I446" s="129"/>
      <c r="J446" s="128"/>
      <c r="K446" s="128"/>
      <c r="L446" s="129"/>
      <c r="M446" s="128"/>
      <c r="N446" s="121"/>
      <c r="O446" s="113"/>
      <c r="P446" s="114"/>
      <c r="Q446" s="115"/>
      <c r="R446" s="116"/>
      <c r="S446" s="116"/>
    </row>
    <row r="447" ht="48.75" customHeight="1">
      <c r="A447" s="63">
        <v>5.0</v>
      </c>
      <c r="B447" s="64" t="s">
        <v>244</v>
      </c>
      <c r="C447" s="65" t="s">
        <v>245</v>
      </c>
      <c r="D447" s="14"/>
      <c r="E447" s="117" t="s">
        <v>32</v>
      </c>
      <c r="F447" s="81">
        <v>0.7986111111111112</v>
      </c>
      <c r="G447" s="127"/>
      <c r="H447" s="87" t="s">
        <v>170</v>
      </c>
      <c r="I447" s="127"/>
      <c r="J447" s="127"/>
      <c r="K447" s="127"/>
      <c r="L447" s="127"/>
      <c r="M447" s="127"/>
      <c r="N447" s="121"/>
      <c r="O447" s="113"/>
      <c r="P447" s="114"/>
      <c r="Q447" s="115"/>
      <c r="R447" s="116"/>
      <c r="S447" s="116"/>
    </row>
    <row r="448" ht="48.75" customHeight="1">
      <c r="A448" s="63">
        <v>6.0</v>
      </c>
      <c r="B448" s="64" t="s">
        <v>235</v>
      </c>
      <c r="C448" s="65" t="s">
        <v>236</v>
      </c>
      <c r="D448" s="14"/>
      <c r="E448" s="33"/>
      <c r="F448" s="33"/>
      <c r="G448" s="127"/>
      <c r="H448" s="33"/>
      <c r="I448" s="127"/>
      <c r="J448" s="127"/>
      <c r="K448" s="127"/>
      <c r="L448" s="127"/>
      <c r="M448" s="127"/>
      <c r="N448" s="121"/>
      <c r="O448" s="113"/>
      <c r="P448" s="114"/>
      <c r="Q448" s="115"/>
      <c r="R448" s="116"/>
      <c r="S448" s="116"/>
    </row>
    <row r="449" ht="48.75" customHeight="1">
      <c r="A449" s="63">
        <v>7.0</v>
      </c>
      <c r="B449" s="64" t="s">
        <v>281</v>
      </c>
      <c r="C449" s="65" t="s">
        <v>240</v>
      </c>
      <c r="D449" s="14"/>
      <c r="E449" s="106" t="s">
        <v>32</v>
      </c>
      <c r="F449" s="84">
        <v>0.8333333333333334</v>
      </c>
      <c r="G449" s="128"/>
      <c r="H449" s="125" t="s">
        <v>172</v>
      </c>
      <c r="I449" s="128"/>
      <c r="J449" s="128"/>
      <c r="K449" s="128"/>
      <c r="L449" s="128"/>
      <c r="M449" s="128"/>
      <c r="N449" s="121"/>
      <c r="O449" s="113"/>
      <c r="P449" s="114"/>
      <c r="Q449" s="115"/>
      <c r="R449" s="116"/>
      <c r="S449" s="116"/>
    </row>
    <row r="450" ht="48.75" customHeight="1">
      <c r="A450" s="63">
        <v>8.0</v>
      </c>
      <c r="B450" s="64" t="s">
        <v>282</v>
      </c>
      <c r="C450" s="65" t="s">
        <v>248</v>
      </c>
      <c r="D450" s="14"/>
      <c r="E450" s="33"/>
      <c r="F450" s="33"/>
      <c r="G450" s="128"/>
      <c r="H450" s="33"/>
      <c r="I450" s="128"/>
      <c r="J450" s="128"/>
      <c r="K450" s="128"/>
      <c r="L450" s="128"/>
      <c r="M450" s="128"/>
      <c r="N450" s="121"/>
      <c r="O450" s="113"/>
      <c r="P450" s="114"/>
      <c r="Q450" s="115"/>
      <c r="R450" s="116"/>
      <c r="S450" s="116"/>
    </row>
    <row r="451" ht="48.75" customHeight="1">
      <c r="A451" s="63">
        <v>9.0</v>
      </c>
      <c r="B451" s="64" t="s">
        <v>238</v>
      </c>
      <c r="C451" s="65" t="s">
        <v>253</v>
      </c>
      <c r="D451" s="14"/>
      <c r="E451" s="117" t="s">
        <v>32</v>
      </c>
      <c r="F451" s="81">
        <v>0.8680555555555556</v>
      </c>
      <c r="G451" s="127"/>
      <c r="H451" s="87" t="s">
        <v>171</v>
      </c>
      <c r="I451" s="127"/>
      <c r="J451" s="127"/>
      <c r="K451" s="127"/>
      <c r="L451" s="127"/>
      <c r="M451" s="127"/>
      <c r="N451" s="121"/>
      <c r="O451" s="113"/>
      <c r="P451" s="114"/>
      <c r="Q451" s="115"/>
      <c r="R451" s="116"/>
      <c r="S451" s="116"/>
    </row>
    <row r="452" ht="48.75" customHeight="1">
      <c r="A452" s="63">
        <v>10.0</v>
      </c>
      <c r="B452" s="64" t="s">
        <v>283</v>
      </c>
      <c r="C452" s="65" t="s">
        <v>284</v>
      </c>
      <c r="D452" s="14"/>
      <c r="E452" s="33"/>
      <c r="F452" s="33"/>
      <c r="G452" s="127"/>
      <c r="H452" s="33"/>
      <c r="I452" s="127"/>
      <c r="J452" s="127"/>
      <c r="K452" s="127"/>
      <c r="L452" s="127"/>
      <c r="M452" s="127"/>
      <c r="N452" s="121"/>
      <c r="O452" s="113"/>
      <c r="P452" s="114"/>
      <c r="Q452" s="115"/>
      <c r="R452" s="116"/>
      <c r="S452" s="116"/>
    </row>
    <row r="453" ht="48.75" customHeight="1">
      <c r="A453" s="63">
        <v>11.0</v>
      </c>
      <c r="B453" s="64" t="s">
        <v>241</v>
      </c>
      <c r="C453" s="65" t="s">
        <v>285</v>
      </c>
      <c r="D453" s="14"/>
      <c r="E453" s="106" t="s">
        <v>32</v>
      </c>
      <c r="F453" s="84">
        <v>0.9027777777777778</v>
      </c>
      <c r="G453" s="128"/>
      <c r="H453" s="125" t="s">
        <v>168</v>
      </c>
      <c r="I453" s="128"/>
      <c r="J453" s="128"/>
      <c r="K453" s="128"/>
      <c r="L453" s="128"/>
      <c r="M453" s="128"/>
      <c r="N453" s="121"/>
      <c r="O453" s="113"/>
      <c r="P453" s="114"/>
      <c r="Q453" s="115"/>
      <c r="R453" s="116"/>
      <c r="S453" s="116"/>
    </row>
    <row r="454" ht="48.75" customHeight="1">
      <c r="A454" s="63">
        <v>12.0</v>
      </c>
      <c r="B454" s="64" t="s">
        <v>246</v>
      </c>
      <c r="C454" s="65" t="s">
        <v>252</v>
      </c>
      <c r="D454" s="14"/>
      <c r="E454" s="33"/>
      <c r="F454" s="33"/>
      <c r="G454" s="128"/>
      <c r="H454" s="33"/>
      <c r="I454" s="128"/>
      <c r="J454" s="128"/>
      <c r="K454" s="128"/>
      <c r="L454" s="128"/>
      <c r="M454" s="128"/>
      <c r="N454" s="121"/>
      <c r="O454" s="113"/>
      <c r="P454" s="114"/>
      <c r="Q454" s="115"/>
      <c r="R454" s="116"/>
      <c r="S454" s="116"/>
    </row>
  </sheetData>
  <mergeCells count="1057">
    <mergeCell ref="C125:D125"/>
    <mergeCell ref="C126:D126"/>
    <mergeCell ref="C127:D127"/>
    <mergeCell ref="C117:D117"/>
    <mergeCell ref="C118:D118"/>
    <mergeCell ref="C120:D120"/>
    <mergeCell ref="C121:D121"/>
    <mergeCell ref="C122:D122"/>
    <mergeCell ref="C123:D123"/>
    <mergeCell ref="C124:D124"/>
    <mergeCell ref="E83:E84"/>
    <mergeCell ref="E85:E86"/>
    <mergeCell ref="C86:D86"/>
    <mergeCell ref="C87:D87"/>
    <mergeCell ref="E87:E88"/>
    <mergeCell ref="C88:D88"/>
    <mergeCell ref="C89:D89"/>
    <mergeCell ref="C90:D90"/>
    <mergeCell ref="C92:D92"/>
    <mergeCell ref="C93:D93"/>
    <mergeCell ref="E93:E94"/>
    <mergeCell ref="C94:D94"/>
    <mergeCell ref="C95:D95"/>
    <mergeCell ref="E95:E96"/>
    <mergeCell ref="C96:D96"/>
    <mergeCell ref="C97:D97"/>
    <mergeCell ref="E97:E98"/>
    <mergeCell ref="C98:D98"/>
    <mergeCell ref="C99:D99"/>
    <mergeCell ref="C100:D100"/>
    <mergeCell ref="C101:D101"/>
    <mergeCell ref="C102:D102"/>
    <mergeCell ref="C103:D103"/>
    <mergeCell ref="C104:D104"/>
    <mergeCell ref="C106:D106"/>
    <mergeCell ref="C107:D107"/>
    <mergeCell ref="C108:D108"/>
    <mergeCell ref="C109:D109"/>
    <mergeCell ref="E99:E100"/>
    <mergeCell ref="E101:E102"/>
    <mergeCell ref="E103:E104"/>
    <mergeCell ref="E107:E108"/>
    <mergeCell ref="E109:E110"/>
    <mergeCell ref="E111:E112"/>
    <mergeCell ref="E113:E114"/>
    <mergeCell ref="C110:D110"/>
    <mergeCell ref="C111:D111"/>
    <mergeCell ref="C112:D112"/>
    <mergeCell ref="C113:D113"/>
    <mergeCell ref="C114:D114"/>
    <mergeCell ref="C115:D115"/>
    <mergeCell ref="C116:D116"/>
    <mergeCell ref="C128:D128"/>
    <mergeCell ref="C129:D129"/>
    <mergeCell ref="C130:D130"/>
    <mergeCell ref="C131:D131"/>
    <mergeCell ref="C132:D132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E213:E214"/>
    <mergeCell ref="E215:E216"/>
    <mergeCell ref="E219:E220"/>
    <mergeCell ref="E221:E222"/>
    <mergeCell ref="E223:E224"/>
    <mergeCell ref="E225:E226"/>
    <mergeCell ref="E227:E228"/>
    <mergeCell ref="E229:E230"/>
    <mergeCell ref="E233:E234"/>
    <mergeCell ref="E235:E236"/>
    <mergeCell ref="E237:E238"/>
    <mergeCell ref="E239:E240"/>
    <mergeCell ref="E241:E242"/>
    <mergeCell ref="E243:E244"/>
    <mergeCell ref="C188:D188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E115:E116"/>
    <mergeCell ref="E117:E118"/>
    <mergeCell ref="E121:E122"/>
    <mergeCell ref="E123:E124"/>
    <mergeCell ref="E125:E126"/>
    <mergeCell ref="E127:E128"/>
    <mergeCell ref="E129:E130"/>
    <mergeCell ref="E131:E132"/>
    <mergeCell ref="E135:E136"/>
    <mergeCell ref="E137:E138"/>
    <mergeCell ref="E139:E140"/>
    <mergeCell ref="E141:E142"/>
    <mergeCell ref="E143:E144"/>
    <mergeCell ref="E145:E146"/>
    <mergeCell ref="E149:E150"/>
    <mergeCell ref="E151:E152"/>
    <mergeCell ref="E153:E154"/>
    <mergeCell ref="E155:E156"/>
    <mergeCell ref="E157:E158"/>
    <mergeCell ref="E159:E160"/>
    <mergeCell ref="E163:E164"/>
    <mergeCell ref="E165:E166"/>
    <mergeCell ref="E167:E168"/>
    <mergeCell ref="E169:E170"/>
    <mergeCell ref="E171:E172"/>
    <mergeCell ref="E173:E174"/>
    <mergeCell ref="E177:E178"/>
    <mergeCell ref="E179:E180"/>
    <mergeCell ref="E181:E182"/>
    <mergeCell ref="E183:E184"/>
    <mergeCell ref="E185:E186"/>
    <mergeCell ref="E187:E188"/>
    <mergeCell ref="E191:E192"/>
    <mergeCell ref="E193:E194"/>
    <mergeCell ref="E195:E196"/>
    <mergeCell ref="E197:E198"/>
    <mergeCell ref="E199:E200"/>
    <mergeCell ref="E201:E202"/>
    <mergeCell ref="E205:E206"/>
    <mergeCell ref="E207:E208"/>
    <mergeCell ref="E209:E210"/>
    <mergeCell ref="E211:E212"/>
    <mergeCell ref="E247:E248"/>
    <mergeCell ref="E249:E250"/>
    <mergeCell ref="E251:E252"/>
    <mergeCell ref="E253:E254"/>
    <mergeCell ref="E255:E256"/>
    <mergeCell ref="E257:E258"/>
    <mergeCell ref="E261:E262"/>
    <mergeCell ref="C327:D327"/>
    <mergeCell ref="C328:D328"/>
    <mergeCell ref="C330:D330"/>
    <mergeCell ref="C331:D331"/>
    <mergeCell ref="C320:D320"/>
    <mergeCell ref="C321:D321"/>
    <mergeCell ref="C322:D322"/>
    <mergeCell ref="C323:D323"/>
    <mergeCell ref="C324:D324"/>
    <mergeCell ref="C325:D325"/>
    <mergeCell ref="C326:D326"/>
    <mergeCell ref="E333:E334"/>
    <mergeCell ref="E335:E336"/>
    <mergeCell ref="E325:E326"/>
    <mergeCell ref="E327:E328"/>
    <mergeCell ref="E331:E332"/>
    <mergeCell ref="C332:D332"/>
    <mergeCell ref="C333:D333"/>
    <mergeCell ref="C334:D334"/>
    <mergeCell ref="C335:D335"/>
    <mergeCell ref="E339:E340"/>
    <mergeCell ref="E341:E342"/>
    <mergeCell ref="C336:D336"/>
    <mergeCell ref="C337:D337"/>
    <mergeCell ref="E337:E338"/>
    <mergeCell ref="C338:D338"/>
    <mergeCell ref="C339:D339"/>
    <mergeCell ref="C340:D340"/>
    <mergeCell ref="C341:D341"/>
    <mergeCell ref="C342:D342"/>
    <mergeCell ref="C344:D344"/>
    <mergeCell ref="C345:D345"/>
    <mergeCell ref="E345:E346"/>
    <mergeCell ref="C346:D346"/>
    <mergeCell ref="C347:D347"/>
    <mergeCell ref="E347:E348"/>
    <mergeCell ref="C348:D348"/>
    <mergeCell ref="C349:D349"/>
    <mergeCell ref="E349:E350"/>
    <mergeCell ref="C350:D350"/>
    <mergeCell ref="C351:D351"/>
    <mergeCell ref="C352:D352"/>
    <mergeCell ref="C353:D353"/>
    <mergeCell ref="E263:E264"/>
    <mergeCell ref="E265:E266"/>
    <mergeCell ref="E267:E268"/>
    <mergeCell ref="E269:E270"/>
    <mergeCell ref="E271:E272"/>
    <mergeCell ref="E275:E276"/>
    <mergeCell ref="E277:E278"/>
    <mergeCell ref="E279:E280"/>
    <mergeCell ref="E281:E282"/>
    <mergeCell ref="E283:E284"/>
    <mergeCell ref="E285:E286"/>
    <mergeCell ref="E289:E290"/>
    <mergeCell ref="E291:E292"/>
    <mergeCell ref="E293:E294"/>
    <mergeCell ref="E295:E296"/>
    <mergeCell ref="E297:E298"/>
    <mergeCell ref="E299:E300"/>
    <mergeCell ref="E303:E304"/>
    <mergeCell ref="C304:D304"/>
    <mergeCell ref="C305:D305"/>
    <mergeCell ref="E305:E306"/>
    <mergeCell ref="C306:D306"/>
    <mergeCell ref="C307:D307"/>
    <mergeCell ref="E307:E308"/>
    <mergeCell ref="C308:D308"/>
    <mergeCell ref="C309:D309"/>
    <mergeCell ref="C310:D310"/>
    <mergeCell ref="C311:D311"/>
    <mergeCell ref="C312:D312"/>
    <mergeCell ref="C313:D313"/>
    <mergeCell ref="C314:D314"/>
    <mergeCell ref="C316:D316"/>
    <mergeCell ref="C317:D317"/>
    <mergeCell ref="C318:D318"/>
    <mergeCell ref="C319:D319"/>
    <mergeCell ref="E309:E310"/>
    <mergeCell ref="E311:E312"/>
    <mergeCell ref="E313:E314"/>
    <mergeCell ref="E317:E318"/>
    <mergeCell ref="E319:E320"/>
    <mergeCell ref="E321:E322"/>
    <mergeCell ref="E323:E324"/>
    <mergeCell ref="E351:E352"/>
    <mergeCell ref="E353:E354"/>
    <mergeCell ref="C354:D354"/>
    <mergeCell ref="C355:D355"/>
    <mergeCell ref="E355:E356"/>
    <mergeCell ref="C356:D356"/>
    <mergeCell ref="C358:D358"/>
    <mergeCell ref="E395:E396"/>
    <mergeCell ref="E397:E398"/>
    <mergeCell ref="E379:E380"/>
    <mergeCell ref="E381:E382"/>
    <mergeCell ref="E383:E384"/>
    <mergeCell ref="E387:E388"/>
    <mergeCell ref="E389:E390"/>
    <mergeCell ref="E391:E392"/>
    <mergeCell ref="E393:E394"/>
    <mergeCell ref="C363:D363"/>
    <mergeCell ref="C364:D364"/>
    <mergeCell ref="C365:D365"/>
    <mergeCell ref="C359:D359"/>
    <mergeCell ref="E359:E360"/>
    <mergeCell ref="C360:D360"/>
    <mergeCell ref="C361:D361"/>
    <mergeCell ref="E361:E362"/>
    <mergeCell ref="C362:D362"/>
    <mergeCell ref="E363:E364"/>
    <mergeCell ref="E365:E366"/>
    <mergeCell ref="C366:D366"/>
    <mergeCell ref="C367:D367"/>
    <mergeCell ref="E367:E368"/>
    <mergeCell ref="C368:D368"/>
    <mergeCell ref="C369:D369"/>
    <mergeCell ref="E369:E370"/>
    <mergeCell ref="C370:D370"/>
    <mergeCell ref="C372:D372"/>
    <mergeCell ref="C373:D373"/>
    <mergeCell ref="E373:E374"/>
    <mergeCell ref="C374:D374"/>
    <mergeCell ref="C375:D375"/>
    <mergeCell ref="E375:E376"/>
    <mergeCell ref="C376:D376"/>
    <mergeCell ref="C377:D377"/>
    <mergeCell ref="E377:E378"/>
    <mergeCell ref="C378:D378"/>
    <mergeCell ref="C379:D379"/>
    <mergeCell ref="C380:D380"/>
    <mergeCell ref="C381:D381"/>
    <mergeCell ref="C382:D382"/>
    <mergeCell ref="C383:D383"/>
    <mergeCell ref="C384:D384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437:D437"/>
    <mergeCell ref="C438:D438"/>
    <mergeCell ref="C439:D439"/>
    <mergeCell ref="C440:D440"/>
    <mergeCell ref="C442:D442"/>
    <mergeCell ref="C443:D443"/>
    <mergeCell ref="E443:E444"/>
    <mergeCell ref="E447:E448"/>
    <mergeCell ref="E449:E450"/>
    <mergeCell ref="E451:E452"/>
    <mergeCell ref="E453:E454"/>
    <mergeCell ref="C450:D450"/>
    <mergeCell ref="C451:D451"/>
    <mergeCell ref="C452:D452"/>
    <mergeCell ref="C453:D453"/>
    <mergeCell ref="C454:D454"/>
    <mergeCell ref="C444:D444"/>
    <mergeCell ref="C445:D445"/>
    <mergeCell ref="E445:E446"/>
    <mergeCell ref="C446:D446"/>
    <mergeCell ref="C447:D447"/>
    <mergeCell ref="C448:D448"/>
    <mergeCell ref="C449:D449"/>
    <mergeCell ref="H127:H128"/>
    <mergeCell ref="H129:H130"/>
    <mergeCell ref="H131:H132"/>
    <mergeCell ref="J133:L133"/>
    <mergeCell ref="H134:I134"/>
    <mergeCell ref="H135:H136"/>
    <mergeCell ref="H137:H138"/>
    <mergeCell ref="H139:H140"/>
    <mergeCell ref="H141:H142"/>
    <mergeCell ref="H143:H144"/>
    <mergeCell ref="H145:H146"/>
    <mergeCell ref="J147:L147"/>
    <mergeCell ref="H148:I148"/>
    <mergeCell ref="H149:H150"/>
    <mergeCell ref="H29:H30"/>
    <mergeCell ref="H31:H32"/>
    <mergeCell ref="H33:H34"/>
    <mergeCell ref="J35:L35"/>
    <mergeCell ref="H36:I36"/>
    <mergeCell ref="H37:H38"/>
    <mergeCell ref="H39:H40"/>
    <mergeCell ref="H41:H42"/>
    <mergeCell ref="H43:H44"/>
    <mergeCell ref="H45:H46"/>
    <mergeCell ref="H47:H48"/>
    <mergeCell ref="J49:L49"/>
    <mergeCell ref="H50:I50"/>
    <mergeCell ref="H51:H52"/>
    <mergeCell ref="H53:H54"/>
    <mergeCell ref="H55:H56"/>
    <mergeCell ref="H57:H58"/>
    <mergeCell ref="H59:H60"/>
    <mergeCell ref="H61:H62"/>
    <mergeCell ref="J63:L63"/>
    <mergeCell ref="H64:I64"/>
    <mergeCell ref="H65:H66"/>
    <mergeCell ref="H67:H68"/>
    <mergeCell ref="H69:H70"/>
    <mergeCell ref="H71:H72"/>
    <mergeCell ref="H73:H74"/>
    <mergeCell ref="H75:H76"/>
    <mergeCell ref="J77:L77"/>
    <mergeCell ref="H78:I78"/>
    <mergeCell ref="H79:H80"/>
    <mergeCell ref="H81:H82"/>
    <mergeCell ref="H83:H84"/>
    <mergeCell ref="H85:H86"/>
    <mergeCell ref="H87:H88"/>
    <mergeCell ref="J91:L91"/>
    <mergeCell ref="H89:H90"/>
    <mergeCell ref="H92:I92"/>
    <mergeCell ref="H93:H94"/>
    <mergeCell ref="H95:H96"/>
    <mergeCell ref="H97:H98"/>
    <mergeCell ref="H99:H100"/>
    <mergeCell ref="H101:H102"/>
    <mergeCell ref="H151:H152"/>
    <mergeCell ref="H153:H154"/>
    <mergeCell ref="H204:I204"/>
    <mergeCell ref="H205:H206"/>
    <mergeCell ref="H207:H208"/>
    <mergeCell ref="H209:H210"/>
    <mergeCell ref="H211:H212"/>
    <mergeCell ref="H213:H214"/>
    <mergeCell ref="J217:L217"/>
    <mergeCell ref="H215:H216"/>
    <mergeCell ref="H218:I218"/>
    <mergeCell ref="H219:H220"/>
    <mergeCell ref="H221:H222"/>
    <mergeCell ref="H223:H224"/>
    <mergeCell ref="H225:H226"/>
    <mergeCell ref="H227:H228"/>
    <mergeCell ref="H103:H104"/>
    <mergeCell ref="J105:L105"/>
    <mergeCell ref="H106:I106"/>
    <mergeCell ref="H107:H108"/>
    <mergeCell ref="H109:H110"/>
    <mergeCell ref="H111:H112"/>
    <mergeCell ref="H113:H114"/>
    <mergeCell ref="H115:H116"/>
    <mergeCell ref="H117:H118"/>
    <mergeCell ref="J119:L119"/>
    <mergeCell ref="H120:I120"/>
    <mergeCell ref="H121:H122"/>
    <mergeCell ref="H123:H124"/>
    <mergeCell ref="H125:H126"/>
    <mergeCell ref="H155:H156"/>
    <mergeCell ref="H157:H158"/>
    <mergeCell ref="H159:H160"/>
    <mergeCell ref="J161:L161"/>
    <mergeCell ref="H162:I162"/>
    <mergeCell ref="H163:H164"/>
    <mergeCell ref="H165:H166"/>
    <mergeCell ref="H167:H168"/>
    <mergeCell ref="H169:H170"/>
    <mergeCell ref="H171:H172"/>
    <mergeCell ref="H173:H174"/>
    <mergeCell ref="J175:L175"/>
    <mergeCell ref="H176:I176"/>
    <mergeCell ref="H177:H178"/>
    <mergeCell ref="H179:H180"/>
    <mergeCell ref="H181:H182"/>
    <mergeCell ref="H183:H184"/>
    <mergeCell ref="H185:H186"/>
    <mergeCell ref="H187:H188"/>
    <mergeCell ref="J189:L189"/>
    <mergeCell ref="H190:I190"/>
    <mergeCell ref="H191:H192"/>
    <mergeCell ref="H193:H194"/>
    <mergeCell ref="H195:H196"/>
    <mergeCell ref="H197:H198"/>
    <mergeCell ref="H199:H200"/>
    <mergeCell ref="H201:H202"/>
    <mergeCell ref="J203:L203"/>
    <mergeCell ref="H229:H230"/>
    <mergeCell ref="J231:L231"/>
    <mergeCell ref="H232:I232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J21:L21"/>
    <mergeCell ref="H22:I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  <mergeCell ref="C24:D24"/>
    <mergeCell ref="C25:D25"/>
    <mergeCell ref="E25:E26"/>
    <mergeCell ref="F25:F26"/>
    <mergeCell ref="H25:H26"/>
    <mergeCell ref="C26:D26"/>
    <mergeCell ref="H27:H28"/>
    <mergeCell ref="E45:E46"/>
    <mergeCell ref="E47:E48"/>
    <mergeCell ref="E37:E38"/>
    <mergeCell ref="E39:E40"/>
    <mergeCell ref="E41:E42"/>
    <mergeCell ref="F41:F42"/>
    <mergeCell ref="E43:E44"/>
    <mergeCell ref="F43:F44"/>
    <mergeCell ref="F45:F46"/>
    <mergeCell ref="F47:F48"/>
    <mergeCell ref="C13:D13"/>
    <mergeCell ref="C14:D14"/>
    <mergeCell ref="C15:D15"/>
    <mergeCell ref="C12:D12"/>
    <mergeCell ref="C16:D16"/>
    <mergeCell ref="C17:D17"/>
    <mergeCell ref="C19:D19"/>
    <mergeCell ref="C20:D20"/>
    <mergeCell ref="C22:D22"/>
    <mergeCell ref="C23:D23"/>
    <mergeCell ref="C27:D27"/>
    <mergeCell ref="E27:E28"/>
    <mergeCell ref="F27:F28"/>
    <mergeCell ref="C28:D28"/>
    <mergeCell ref="C29:D29"/>
    <mergeCell ref="E29:E30"/>
    <mergeCell ref="F29:F30"/>
    <mergeCell ref="C30:D30"/>
    <mergeCell ref="C31:D31"/>
    <mergeCell ref="E31:E32"/>
    <mergeCell ref="F31:F32"/>
    <mergeCell ref="C32:D32"/>
    <mergeCell ref="E33:E34"/>
    <mergeCell ref="F33:F34"/>
    <mergeCell ref="C33:D33"/>
    <mergeCell ref="C34:D34"/>
    <mergeCell ref="C36:D36"/>
    <mergeCell ref="C37:D37"/>
    <mergeCell ref="F37:F38"/>
    <mergeCell ref="C38:D38"/>
    <mergeCell ref="F39:F4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E51:E52"/>
    <mergeCell ref="F51:F52"/>
    <mergeCell ref="C83:D83"/>
    <mergeCell ref="C84:D84"/>
    <mergeCell ref="C85:D85"/>
    <mergeCell ref="C75:D75"/>
    <mergeCell ref="C76:D76"/>
    <mergeCell ref="C78:D78"/>
    <mergeCell ref="C79:D79"/>
    <mergeCell ref="C80:D80"/>
    <mergeCell ref="C81:D81"/>
    <mergeCell ref="C82:D82"/>
    <mergeCell ref="C52:D52"/>
    <mergeCell ref="C53:D53"/>
    <mergeCell ref="E53:E54"/>
    <mergeCell ref="F53:F54"/>
    <mergeCell ref="C54:D54"/>
    <mergeCell ref="E55:E56"/>
    <mergeCell ref="F55:F56"/>
    <mergeCell ref="C55:D55"/>
    <mergeCell ref="C56:D56"/>
    <mergeCell ref="C57:D57"/>
    <mergeCell ref="E57:E58"/>
    <mergeCell ref="F57:F58"/>
    <mergeCell ref="C58:D58"/>
    <mergeCell ref="C59:D59"/>
    <mergeCell ref="C60:D60"/>
    <mergeCell ref="C61:D61"/>
    <mergeCell ref="C62:D62"/>
    <mergeCell ref="C64:D64"/>
    <mergeCell ref="C65:D65"/>
    <mergeCell ref="C66:D66"/>
    <mergeCell ref="C67:D67"/>
    <mergeCell ref="E59:E60"/>
    <mergeCell ref="F59:F60"/>
    <mergeCell ref="E61:E62"/>
    <mergeCell ref="F61:F62"/>
    <mergeCell ref="E65:E66"/>
    <mergeCell ref="F65:F66"/>
    <mergeCell ref="F67:F68"/>
    <mergeCell ref="C68:D68"/>
    <mergeCell ref="C69:D69"/>
    <mergeCell ref="C70:D70"/>
    <mergeCell ref="C71:D71"/>
    <mergeCell ref="C72:D72"/>
    <mergeCell ref="C73:D73"/>
    <mergeCell ref="C74:D74"/>
    <mergeCell ref="E67:E68"/>
    <mergeCell ref="E69:E70"/>
    <mergeCell ref="E71:E72"/>
    <mergeCell ref="E73:E74"/>
    <mergeCell ref="E75:E76"/>
    <mergeCell ref="E79:E80"/>
    <mergeCell ref="E81:E82"/>
    <mergeCell ref="E89:E90"/>
    <mergeCell ref="F89:F90"/>
    <mergeCell ref="F69:F70"/>
    <mergeCell ref="F71:F72"/>
    <mergeCell ref="F73:F74"/>
    <mergeCell ref="F75:F76"/>
    <mergeCell ref="F79:F80"/>
    <mergeCell ref="F81:F82"/>
    <mergeCell ref="F83:F84"/>
    <mergeCell ref="F85:F86"/>
    <mergeCell ref="F87:F88"/>
    <mergeCell ref="F93:F94"/>
    <mergeCell ref="F95:F96"/>
    <mergeCell ref="F97:F98"/>
    <mergeCell ref="F99:F100"/>
    <mergeCell ref="F101:F102"/>
    <mergeCell ref="F103:F104"/>
    <mergeCell ref="F107:F108"/>
    <mergeCell ref="F109:F110"/>
    <mergeCell ref="F111:F112"/>
    <mergeCell ref="F113:F114"/>
    <mergeCell ref="F115:F116"/>
    <mergeCell ref="F117:F118"/>
    <mergeCell ref="F121:F122"/>
    <mergeCell ref="F123:F124"/>
    <mergeCell ref="F125:F126"/>
    <mergeCell ref="F127:F128"/>
    <mergeCell ref="F129:F130"/>
    <mergeCell ref="F131:F132"/>
    <mergeCell ref="F135:F136"/>
    <mergeCell ref="F137:F138"/>
    <mergeCell ref="F139:F140"/>
    <mergeCell ref="F141:F142"/>
    <mergeCell ref="F143:F144"/>
    <mergeCell ref="F145:F146"/>
    <mergeCell ref="F149:F150"/>
    <mergeCell ref="F151:F152"/>
    <mergeCell ref="F153:F154"/>
    <mergeCell ref="F155:F156"/>
    <mergeCell ref="F157:F158"/>
    <mergeCell ref="F159:F160"/>
    <mergeCell ref="F163:F164"/>
    <mergeCell ref="F165:F166"/>
    <mergeCell ref="F167:F168"/>
    <mergeCell ref="F169:F170"/>
    <mergeCell ref="F171:F172"/>
    <mergeCell ref="F173:F174"/>
    <mergeCell ref="F177:F178"/>
    <mergeCell ref="F179:F180"/>
    <mergeCell ref="F181:F182"/>
    <mergeCell ref="F183:F184"/>
    <mergeCell ref="F249:F250"/>
    <mergeCell ref="F251:F252"/>
    <mergeCell ref="F253:F254"/>
    <mergeCell ref="F255:F256"/>
    <mergeCell ref="F257:F258"/>
    <mergeCell ref="F261:F262"/>
    <mergeCell ref="F263:F264"/>
    <mergeCell ref="F281:F282"/>
    <mergeCell ref="F283:F284"/>
    <mergeCell ref="F285:F286"/>
    <mergeCell ref="F265:F266"/>
    <mergeCell ref="F267:F268"/>
    <mergeCell ref="F269:F270"/>
    <mergeCell ref="F271:F272"/>
    <mergeCell ref="F275:F276"/>
    <mergeCell ref="F277:F278"/>
    <mergeCell ref="F279:F280"/>
    <mergeCell ref="C286:D286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241:D241"/>
    <mergeCell ref="C242:D242"/>
    <mergeCell ref="C243:D243"/>
    <mergeCell ref="C244:D244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302:D302"/>
    <mergeCell ref="C303:D303"/>
    <mergeCell ref="H307:H308"/>
    <mergeCell ref="H309:H310"/>
    <mergeCell ref="F299:F300"/>
    <mergeCell ref="F303:F304"/>
    <mergeCell ref="H303:H304"/>
    <mergeCell ref="F305:F306"/>
    <mergeCell ref="H305:H306"/>
    <mergeCell ref="F307:F308"/>
    <mergeCell ref="F309:F310"/>
    <mergeCell ref="F311:F312"/>
    <mergeCell ref="H311:H312"/>
    <mergeCell ref="F313:F314"/>
    <mergeCell ref="H313:H314"/>
    <mergeCell ref="J315:L315"/>
    <mergeCell ref="H316:I316"/>
    <mergeCell ref="H317:H318"/>
    <mergeCell ref="H323:H324"/>
    <mergeCell ref="H325:H326"/>
    <mergeCell ref="F317:F318"/>
    <mergeCell ref="F319:F320"/>
    <mergeCell ref="H319:H320"/>
    <mergeCell ref="F321:F322"/>
    <mergeCell ref="H321:H322"/>
    <mergeCell ref="F323:F324"/>
    <mergeCell ref="F325:F326"/>
    <mergeCell ref="F327:F328"/>
    <mergeCell ref="H327:H328"/>
    <mergeCell ref="J329:L329"/>
    <mergeCell ref="H330:I330"/>
    <mergeCell ref="F331:F332"/>
    <mergeCell ref="H331:H332"/>
    <mergeCell ref="H333:H334"/>
    <mergeCell ref="J427:L427"/>
    <mergeCell ref="H428:I428"/>
    <mergeCell ref="F333:F334"/>
    <mergeCell ref="F335:F336"/>
    <mergeCell ref="H335:H336"/>
    <mergeCell ref="F337:F338"/>
    <mergeCell ref="H337:H338"/>
    <mergeCell ref="F339:F340"/>
    <mergeCell ref="F341:F342"/>
    <mergeCell ref="F345:F346"/>
    <mergeCell ref="H345:H346"/>
    <mergeCell ref="F347:F348"/>
    <mergeCell ref="H347:H348"/>
    <mergeCell ref="F349:F350"/>
    <mergeCell ref="H349:H350"/>
    <mergeCell ref="H351:H352"/>
    <mergeCell ref="F351:F352"/>
    <mergeCell ref="F353:F354"/>
    <mergeCell ref="F355:F356"/>
    <mergeCell ref="F359:F360"/>
    <mergeCell ref="F361:F362"/>
    <mergeCell ref="F363:F364"/>
    <mergeCell ref="F365:F366"/>
    <mergeCell ref="H353:H354"/>
    <mergeCell ref="H355:H356"/>
    <mergeCell ref="H359:H360"/>
    <mergeCell ref="H361:H362"/>
    <mergeCell ref="H363:H364"/>
    <mergeCell ref="H365:H366"/>
    <mergeCell ref="H367:H368"/>
    <mergeCell ref="H369:H370"/>
    <mergeCell ref="H373:H374"/>
    <mergeCell ref="H375:H376"/>
    <mergeCell ref="H377:H378"/>
    <mergeCell ref="H379:H380"/>
    <mergeCell ref="H381:H382"/>
    <mergeCell ref="H383:H384"/>
    <mergeCell ref="H387:H388"/>
    <mergeCell ref="H389:H390"/>
    <mergeCell ref="H391:H392"/>
    <mergeCell ref="H393:H394"/>
    <mergeCell ref="H395:H396"/>
    <mergeCell ref="H397:H398"/>
    <mergeCell ref="H401:H402"/>
    <mergeCell ref="H403:H404"/>
    <mergeCell ref="H405:H406"/>
    <mergeCell ref="H407:H408"/>
    <mergeCell ref="H409:H410"/>
    <mergeCell ref="H411:H412"/>
    <mergeCell ref="H415:H416"/>
    <mergeCell ref="H417:H418"/>
    <mergeCell ref="H260:I260"/>
    <mergeCell ref="H261:H262"/>
    <mergeCell ref="H263:H264"/>
    <mergeCell ref="H265:H266"/>
    <mergeCell ref="H267:H268"/>
    <mergeCell ref="H269:H270"/>
    <mergeCell ref="J273:L273"/>
    <mergeCell ref="H271:H272"/>
    <mergeCell ref="H274:I274"/>
    <mergeCell ref="H275:H276"/>
    <mergeCell ref="H277:H278"/>
    <mergeCell ref="H279:H280"/>
    <mergeCell ref="H281:H282"/>
    <mergeCell ref="H283:H284"/>
    <mergeCell ref="H291:H292"/>
    <mergeCell ref="H293:H294"/>
    <mergeCell ref="H285:H286"/>
    <mergeCell ref="J287:L287"/>
    <mergeCell ref="H288:I288"/>
    <mergeCell ref="F289:F290"/>
    <mergeCell ref="H289:H290"/>
    <mergeCell ref="F291:F292"/>
    <mergeCell ref="F293:F294"/>
    <mergeCell ref="F185:F186"/>
    <mergeCell ref="F187:F188"/>
    <mergeCell ref="F191:F192"/>
    <mergeCell ref="F193:F194"/>
    <mergeCell ref="F195:F196"/>
    <mergeCell ref="F197:F198"/>
    <mergeCell ref="F199:F200"/>
    <mergeCell ref="F201:F202"/>
    <mergeCell ref="F205:F206"/>
    <mergeCell ref="F207:F208"/>
    <mergeCell ref="F209:F210"/>
    <mergeCell ref="F211:F212"/>
    <mergeCell ref="F213:F214"/>
    <mergeCell ref="F215:F216"/>
    <mergeCell ref="F219:F220"/>
    <mergeCell ref="F221:F222"/>
    <mergeCell ref="F223:F224"/>
    <mergeCell ref="F225:F226"/>
    <mergeCell ref="F227:F228"/>
    <mergeCell ref="F229:F230"/>
    <mergeCell ref="H233:H234"/>
    <mergeCell ref="H235:H236"/>
    <mergeCell ref="H237:H238"/>
    <mergeCell ref="H239:H240"/>
    <mergeCell ref="H241:H242"/>
    <mergeCell ref="H243:H244"/>
    <mergeCell ref="J245:L245"/>
    <mergeCell ref="H246:I246"/>
    <mergeCell ref="F233:F234"/>
    <mergeCell ref="F235:F236"/>
    <mergeCell ref="F237:F238"/>
    <mergeCell ref="F239:F240"/>
    <mergeCell ref="F241:F242"/>
    <mergeCell ref="F243:F244"/>
    <mergeCell ref="F247:F248"/>
    <mergeCell ref="H247:H248"/>
    <mergeCell ref="H249:H250"/>
    <mergeCell ref="H251:H252"/>
    <mergeCell ref="H253:H254"/>
    <mergeCell ref="H255:H256"/>
    <mergeCell ref="H257:H258"/>
    <mergeCell ref="J259:L259"/>
    <mergeCell ref="F295:F296"/>
    <mergeCell ref="H295:H296"/>
    <mergeCell ref="F297:F298"/>
    <mergeCell ref="H297:H298"/>
    <mergeCell ref="H299:H300"/>
    <mergeCell ref="J301:L301"/>
    <mergeCell ref="H302:I302"/>
    <mergeCell ref="F367:F368"/>
    <mergeCell ref="F369:F370"/>
    <mergeCell ref="F373:F374"/>
    <mergeCell ref="F375:F376"/>
    <mergeCell ref="F377:F378"/>
    <mergeCell ref="F379:F380"/>
    <mergeCell ref="F381:F382"/>
    <mergeCell ref="F383:F384"/>
    <mergeCell ref="F387:F388"/>
    <mergeCell ref="F389:F390"/>
    <mergeCell ref="F391:F392"/>
    <mergeCell ref="F393:F394"/>
    <mergeCell ref="F395:F396"/>
    <mergeCell ref="F397:F398"/>
    <mergeCell ref="F401:F402"/>
    <mergeCell ref="F403:F404"/>
    <mergeCell ref="F405:F406"/>
    <mergeCell ref="F407:F408"/>
    <mergeCell ref="F409:F410"/>
    <mergeCell ref="F411:F412"/>
    <mergeCell ref="F415:F416"/>
    <mergeCell ref="F417:F418"/>
    <mergeCell ref="F419:F420"/>
    <mergeCell ref="F421:F422"/>
    <mergeCell ref="F423:F424"/>
    <mergeCell ref="F425:F426"/>
    <mergeCell ref="F429:F430"/>
    <mergeCell ref="F431:F432"/>
    <mergeCell ref="F449:F450"/>
    <mergeCell ref="F451:F452"/>
    <mergeCell ref="F453:F454"/>
    <mergeCell ref="F433:F434"/>
    <mergeCell ref="F435:F436"/>
    <mergeCell ref="F437:F438"/>
    <mergeCell ref="F439:F440"/>
    <mergeCell ref="F443:F444"/>
    <mergeCell ref="F445:F446"/>
    <mergeCell ref="F447:F448"/>
    <mergeCell ref="H339:H340"/>
    <mergeCell ref="H341:H342"/>
    <mergeCell ref="J343:L343"/>
    <mergeCell ref="H344:I344"/>
    <mergeCell ref="J357:L357"/>
    <mergeCell ref="H358:I358"/>
    <mergeCell ref="H372:I372"/>
    <mergeCell ref="J371:L371"/>
    <mergeCell ref="J385:L385"/>
    <mergeCell ref="H386:I386"/>
    <mergeCell ref="J399:L399"/>
    <mergeCell ref="H400:I400"/>
    <mergeCell ref="J413:L413"/>
    <mergeCell ref="H414:I414"/>
    <mergeCell ref="H435:H436"/>
    <mergeCell ref="H437:H438"/>
    <mergeCell ref="H439:H440"/>
    <mergeCell ref="J441:L441"/>
    <mergeCell ref="H442:I442"/>
    <mergeCell ref="H443:H444"/>
    <mergeCell ref="H445:H446"/>
    <mergeCell ref="H447:H448"/>
    <mergeCell ref="H449:H450"/>
    <mergeCell ref="H451:H452"/>
    <mergeCell ref="H453:H454"/>
    <mergeCell ref="H419:H420"/>
    <mergeCell ref="H421:H422"/>
    <mergeCell ref="H423:H424"/>
    <mergeCell ref="H425:H426"/>
    <mergeCell ref="H429:H430"/>
    <mergeCell ref="H431:H432"/>
    <mergeCell ref="H433:H434"/>
    <mergeCell ref="E435:E436"/>
    <mergeCell ref="E437:E438"/>
    <mergeCell ref="E439:E440"/>
    <mergeCell ref="E419:E420"/>
    <mergeCell ref="E421:E422"/>
    <mergeCell ref="E423:E424"/>
    <mergeCell ref="E425:E426"/>
    <mergeCell ref="E429:E430"/>
    <mergeCell ref="E431:E432"/>
    <mergeCell ref="E433:E434"/>
    <mergeCell ref="C403:D403"/>
    <mergeCell ref="C404:D404"/>
    <mergeCell ref="C405:D405"/>
    <mergeCell ref="C397:D397"/>
    <mergeCell ref="C398:D398"/>
    <mergeCell ref="C400:D400"/>
    <mergeCell ref="C401:D401"/>
    <mergeCell ref="E401:E402"/>
    <mergeCell ref="C402:D402"/>
    <mergeCell ref="E403:E404"/>
    <mergeCell ref="E405:E406"/>
    <mergeCell ref="C406:D406"/>
    <mergeCell ref="C407:D407"/>
    <mergeCell ref="E407:E408"/>
    <mergeCell ref="C408:D408"/>
    <mergeCell ref="C409:D409"/>
    <mergeCell ref="E409:E410"/>
    <mergeCell ref="C410:D410"/>
    <mergeCell ref="C411:D411"/>
    <mergeCell ref="E411:E412"/>
    <mergeCell ref="C412:D412"/>
    <mergeCell ref="C414:D414"/>
    <mergeCell ref="C415:D415"/>
    <mergeCell ref="E415:E416"/>
    <mergeCell ref="C416:D416"/>
    <mergeCell ref="C417:D417"/>
    <mergeCell ref="E417:E418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8:D428"/>
    <mergeCell ref="C429:D429"/>
    <mergeCell ref="C430:D430"/>
    <mergeCell ref="C431:D431"/>
    <mergeCell ref="C432:D432"/>
    <mergeCell ref="C433:D433"/>
    <mergeCell ref="C434:D434"/>
    <mergeCell ref="C435:D435"/>
    <mergeCell ref="C436:D436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